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CIERRE  2017" sheetId="1" r:id="rId1"/>
    <sheet name="RESUMEN CIERRE 2017" sheetId="2" r:id="rId2"/>
  </sheets>
  <definedNames/>
  <calcPr fullCalcOnLoad="1"/>
</workbook>
</file>

<file path=xl/sharedStrings.xml><?xml version="1.0" encoding="utf-8"?>
<sst xmlns="http://schemas.openxmlformats.org/spreadsheetml/2006/main" count="878" uniqueCount="184">
  <si>
    <t>SUBPROGRAMA</t>
  </si>
  <si>
    <t>TOTAL</t>
  </si>
  <si>
    <t>FEDERAL</t>
  </si>
  <si>
    <t>OTROS</t>
  </si>
  <si>
    <t>SALDO</t>
  </si>
  <si>
    <t>APROBADA</t>
  </si>
  <si>
    <t>METAS TOTALES</t>
  </si>
  <si>
    <t>BENEFICIARIOS</t>
  </si>
  <si>
    <t>GRAMA</t>
  </si>
  <si>
    <r>
      <t xml:space="preserve">ESTADO: </t>
    </r>
    <r>
      <rPr>
        <b/>
        <sz val="10"/>
        <rFont val="Arial"/>
        <family val="2"/>
      </rPr>
      <t>BAJA CALIFORNIA SUR</t>
    </r>
  </si>
  <si>
    <r>
      <t xml:space="preserve">MUNICIPIO: </t>
    </r>
    <r>
      <rPr>
        <b/>
        <sz val="10"/>
        <rFont val="Arial"/>
        <family val="2"/>
      </rPr>
      <t>COMONDU</t>
    </r>
  </si>
  <si>
    <t>SUBPRO</t>
  </si>
  <si>
    <t>OBRA</t>
  </si>
  <si>
    <t>FECHA DE</t>
  </si>
  <si>
    <t>INICIO</t>
  </si>
  <si>
    <t>TERM.</t>
  </si>
  <si>
    <t>FIS.</t>
  </si>
  <si>
    <t>FIN.</t>
  </si>
  <si>
    <t xml:space="preserve">INVERSION </t>
  </si>
  <si>
    <t>EJERCIDA ACUMULADA</t>
  </si>
  <si>
    <t xml:space="preserve">TOTAL </t>
  </si>
  <si>
    <t>U.DE MED.</t>
  </si>
  <si>
    <t>CANT.</t>
  </si>
  <si>
    <t>U.MED.</t>
  </si>
  <si>
    <t>DESCRIPCION DE</t>
  </si>
  <si>
    <t>LOCA-</t>
  </si>
  <si>
    <t>LIDAD.</t>
  </si>
  <si>
    <t>APROB.</t>
  </si>
  <si>
    <t xml:space="preserve">No.DE </t>
  </si>
  <si>
    <t>DE LA</t>
  </si>
  <si>
    <t xml:space="preserve">No. </t>
  </si>
  <si>
    <t>OBSERVACIONES</t>
  </si>
  <si>
    <t>ALCANZ.</t>
  </si>
  <si>
    <t>FONDO DE APORTACIONES PARA LA INFRAESTRUCTURA SOCIAL MUNICIPAL</t>
  </si>
  <si>
    <t xml:space="preserve">OFICIO DE </t>
  </si>
  <si>
    <t>SUMA DE LA HOJA No. 1</t>
  </si>
  <si>
    <t>CONSTRUCCION</t>
  </si>
  <si>
    <t>HOJA 1 DE 1</t>
  </si>
  <si>
    <r>
      <t>INSTANCIA EJECUTORA:</t>
    </r>
    <r>
      <rPr>
        <b/>
        <sz val="10"/>
        <rFont val="Arial"/>
        <family val="2"/>
      </rPr>
      <t xml:space="preserve"> H. XIV AYUNTAMIENTO DE COMONDU</t>
    </r>
  </si>
  <si>
    <t>COBERTURA MUNICIPAL</t>
  </si>
  <si>
    <t>CD. CONSTITUCION</t>
  </si>
  <si>
    <t>KM</t>
  </si>
  <si>
    <t>PERSONA</t>
  </si>
  <si>
    <t xml:space="preserve"> D</t>
  </si>
  <si>
    <t>( PESOS)</t>
  </si>
  <si>
    <t>FECHA DE ELABORACION</t>
  </si>
  <si>
    <t xml:space="preserve">AVANCES </t>
  </si>
  <si>
    <t>(%)</t>
  </si>
  <si>
    <t>BAÑO</t>
  </si>
  <si>
    <t>FONDO DE APORTACIONES PARA LA INFRAESTRUCTURA SOCIAL  MUNICPAL (RAMO 33)</t>
  </si>
  <si>
    <r>
      <t>ESTADO: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BAJA CALIFORNIA SUR</t>
    </r>
  </si>
  <si>
    <r>
      <t>MUNICIPIO: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COMONDU</t>
    </r>
  </si>
  <si>
    <r>
      <t>INSTANCIA EJECUTORA:</t>
    </r>
    <r>
      <rPr>
        <sz val="10"/>
        <rFont val="Arial"/>
        <family val="2"/>
      </rPr>
      <t xml:space="preserve"> H. XIV AYUNTAMIENTO DE COMONDU</t>
    </r>
  </si>
  <si>
    <t>CLAVE</t>
  </si>
  <si>
    <t>DESCRIPCION PROGRAMA</t>
  </si>
  <si>
    <t>AVANCES(%)</t>
  </si>
  <si>
    <t>INVERSION APROBADA</t>
  </si>
  <si>
    <t>INVERSION EJERCIDA</t>
  </si>
  <si>
    <t xml:space="preserve">No.OBRAS </t>
  </si>
  <si>
    <t>PRO-</t>
  </si>
  <si>
    <t>SUBPRO-</t>
  </si>
  <si>
    <t>ACUMULADA</t>
  </si>
  <si>
    <t>OBSER-</t>
  </si>
  <si>
    <t>FIS</t>
  </si>
  <si>
    <t>FIN</t>
  </si>
  <si>
    <t>U.MEDIDA</t>
  </si>
  <si>
    <t>Y ACCIONES</t>
  </si>
  <si>
    <t>VACIONES</t>
  </si>
  <si>
    <t>CAMINOS RURALES</t>
  </si>
  <si>
    <t>GASTOS INDIRECTOS PARA SUPERVICION</t>
  </si>
  <si>
    <t>GASTOS</t>
  </si>
  <si>
    <t>DESARROLLO INSTITUCIONAL.</t>
  </si>
  <si>
    <t>SUMA DE LA HOJA:</t>
  </si>
  <si>
    <t>SUBTOTAL:</t>
  </si>
  <si>
    <t>SUMA TOTAL:</t>
  </si>
  <si>
    <t>PERSON</t>
  </si>
  <si>
    <t>VIVIENDA</t>
  </si>
  <si>
    <t>BAÑOS</t>
  </si>
  <si>
    <t>ALCANTARILLADO</t>
  </si>
  <si>
    <t>CD. INSURGENTES</t>
  </si>
  <si>
    <t>CONSTRUCCION DE BAÑOS</t>
  </si>
  <si>
    <t>REHABILITACION</t>
  </si>
  <si>
    <t>1.-REHABILITACION DE CAMINOS Y BRECHAS DE ACCESO APOBLADOS Y RANCHERIAS ZONA DE PASO HONDO</t>
  </si>
  <si>
    <t>PASO HONDO</t>
  </si>
  <si>
    <t>2.-REHABILITACION DE CAMINOS Y BRECHAS DE ACCESO APOBLADOS Y RANCHERIAS ZONA SAN JOSE DE COMONDU</t>
  </si>
  <si>
    <t>SAN JOSE DE COMONDU</t>
  </si>
  <si>
    <t>3.-REHABILITACION DE CAMINOS Y BRECHAS DE ACCESO APOBLADOS Y RANCHERIAS ZONA SAN ISIDRO</t>
  </si>
  <si>
    <t>SAN ISIDRO</t>
  </si>
  <si>
    <t xml:space="preserve">ACTA DE CABILDO No. 38 </t>
  </si>
  <si>
    <t>08 DE ENERO DEL 2018</t>
  </si>
  <si>
    <t>4.-REHABILITACION CAMINO RURAL ENTRONQUE CARRETERA TRANSPENINSULAR TRAMO LA PAZ-CD. CONSTITUCION A CANCUN.(3 PASADAS)</t>
  </si>
  <si>
    <t>CANCUN</t>
  </si>
  <si>
    <t>5.-REHABILITACION CAMINO RURAL ENTRONQUE CARRETERA TRANSPENINSULAR TRAMO LA PAZ A CD. CONSTITUCION A SAN LUIS GONZAGA.(3 PASADAS)</t>
  </si>
  <si>
    <t>SAN LUIS GONZAGA</t>
  </si>
  <si>
    <t>6.-RHABILITACION CAMINO RURAL EJIDO 5-TEPENTU.(3 PASADAS)</t>
  </si>
  <si>
    <t>TEPENTU</t>
  </si>
  <si>
    <t>7.-REHABILITACION CAMINO RURAL EJIDO 5-SAN JOSE DE LA NORIA.(3 PASADAS)</t>
  </si>
  <si>
    <t>SAN JOSE DE LA NORIA</t>
  </si>
  <si>
    <t>8.-REHABILITACION CAMINO RURAL ENTRONQUE CARRETERA CD. INSURGENTES-LA PURISIMA TRAMO FCO. VILLA-LA PURISIMA A ENTRONQUE CARRETERA LAS BARRANCAS-SAN JUANICO.(3 PASADAS)</t>
  </si>
  <si>
    <t>SAN JUANICO</t>
  </si>
  <si>
    <t>9.-REHABILITACION CAMINO RURAL-SAN JUANICO-CADEJE.(3 PASADAS)</t>
  </si>
  <si>
    <t>CADEJE</t>
  </si>
  <si>
    <t>PERSONAS</t>
  </si>
  <si>
    <t>SUMA DE LA HOJA No. 2</t>
  </si>
  <si>
    <t>SUMA DE LA HOJA No. 3</t>
  </si>
  <si>
    <t>10.-REHABILITACION CAMINO RURAL VILLA HIDALGO-ADOLFO LOPEZ MATEOS.(3 PASADAS)</t>
  </si>
  <si>
    <t>VILLA HIDALGO</t>
  </si>
  <si>
    <t>11.-REHABILITACION CAMINO RURAL ENTRONQUE CARRETERA CD. CONSTITUCION-EJIDO 5  A EL IGUAJIL.(3 PASADAS)</t>
  </si>
  <si>
    <t>SAN LUIS G0NZAGA</t>
  </si>
  <si>
    <t>12.-REHABILITACION CAMINO RURAL EJIDO 3-EJIDO 4.(3 PASADAS)</t>
  </si>
  <si>
    <t>EJIDO 3</t>
  </si>
  <si>
    <t>13.-REHABILITACION CAMINO RURAL CADEJE A LA BALLENA.(3 PASADAS)</t>
  </si>
  <si>
    <t>LA BALLENA</t>
  </si>
  <si>
    <t>14.-REHABILITACION CAMINO RURAL ENTRONQUE CARRETERA TRANSPENINSULAR TRAMO CD. INSURGENTES-LORETO A JESUS MARIA.(3 PASADAS)</t>
  </si>
  <si>
    <t>JESUS MARIA</t>
  </si>
  <si>
    <t>15.-REHABILITACION CAMINO RURAL ENTRONQUE CARRETERA CD. CONSTITUCION-SAN CARLOS A SAN BUTO.(3 PASADAS)</t>
  </si>
  <si>
    <t>SAN BUTO</t>
  </si>
  <si>
    <t>16.-REHABILITACION CAMINO RURAL ENTRONQUE CAMINO EJIDO 5-SAN JOSE DE LA NORIA A SANTO TOMAS.(3 PASADAS)</t>
  </si>
  <si>
    <t>STO. TOMAS</t>
  </si>
  <si>
    <t>17.-REHABILITACION CAMINO RURAL RAMADITAS-ADOLFO LOPEZ MATEOS.(3 PASADAS)</t>
  </si>
  <si>
    <t>RAMADITAS</t>
  </si>
  <si>
    <t>18.-REHABILITACION CAMINO RURAL VILLA MORELOS-ESTERO SALINAS.(3 PASADAS)</t>
  </si>
  <si>
    <t>VILLA MORELOS</t>
  </si>
  <si>
    <t>19.-REHABILITACION CAMINO RURAL ENTRONQUE CARRETERA CD. CONSTITUCION-SAN CARLOS A LA HERRADURA.(3 PASADAS)</t>
  </si>
  <si>
    <t>LA HERRADURA</t>
  </si>
  <si>
    <t>20.-REHABILITACION CAMINO RURAL RAMADITAS-SANTA ADELAIDA.(3 PASADAS)</t>
  </si>
  <si>
    <t>STA. ADELAIDA</t>
  </si>
  <si>
    <t>21.-REHABILITACION CAMINO RURAL CD. INSURGENTES-COL. TEOTLAN.(3 PASADAS)</t>
  </si>
  <si>
    <t>COL. TEOTLAN</t>
  </si>
  <si>
    <t>22.-REHABILITACION CAMINO RURAL ENTRONQUE CAMINO EJIDO 5-SAN JOSE DE LA NORIA A LOS ALGODONES.(3 PASADAS)</t>
  </si>
  <si>
    <t>LOS ALGODONES</t>
  </si>
  <si>
    <t>23.-CAMINO RURAL  SAN ISIDRO-EL SERIVAL.(3 PASADAS)</t>
  </si>
  <si>
    <t>EL SERIVAL</t>
  </si>
  <si>
    <t>24.-CAMINO RURAL CARAMBUCHE-LOS NARANJOS.(3 PASADAS)</t>
  </si>
  <si>
    <t>CARAMBUCHE</t>
  </si>
  <si>
    <t>TOTAL PROGRAMA</t>
  </si>
  <si>
    <t>SUMA DE LA HOJA No. 4</t>
  </si>
  <si>
    <t>SUMA DE LA HOJA No. 5</t>
  </si>
  <si>
    <t>HOJA 1 DE 5</t>
  </si>
  <si>
    <t>HOJA 2 DE 5</t>
  </si>
  <si>
    <t>HOJA 3 DE 5</t>
  </si>
  <si>
    <t>HOJA 4 DE 5</t>
  </si>
  <si>
    <t>HOJA 5 DE 5</t>
  </si>
  <si>
    <t>CONSTRUCCION DE CUARTO PARA BAÑO</t>
  </si>
  <si>
    <t>1.-CONSTRUCCION DE CUARTO PARA BAÑO DE 4.62 M2</t>
  </si>
  <si>
    <t>2.-CONSTRUCCION DE CUARTO PARA BAÑO DE 4.62 M2</t>
  </si>
  <si>
    <t>CONSTRUCCION DE CUARTO DORMITORIO</t>
  </si>
  <si>
    <t>1.-CONSTRUCCION DE CUARTO DORMITORIO DE 17.222  M2</t>
  </si>
  <si>
    <t>2.-CONSTRUCCION DE CUARTO DORMITORIO DE 17.222  M2</t>
  </si>
  <si>
    <t>3.-CONSTRUCCION DE CUARTO DORMITORIO DE 17.222  M2</t>
  </si>
  <si>
    <t>4.-CONSTRUCCION DE CUARTO DORMITORIO DE 17.222  M2</t>
  </si>
  <si>
    <t>5.-CONSTRUCCION DE CUARTO DORMITORIO DE 17.222  M2</t>
  </si>
  <si>
    <t>6.-CONSTRUCCION DE CUARTO DORMITORIO DE 17.222  M2</t>
  </si>
  <si>
    <t>I. ZARAGOZA</t>
  </si>
  <si>
    <t>7.-CONSTRUCCION DE CUARTO DORMITORIO DE 17.222  M2</t>
  </si>
  <si>
    <t>SANTO DOMINGO</t>
  </si>
  <si>
    <t>RECAM</t>
  </si>
  <si>
    <t>CIERRE DE  EJERCICIO 2017</t>
  </si>
  <si>
    <t>AMPLIACION DE LA RED DE DRENAJE</t>
  </si>
  <si>
    <t>1.-AMPLIACION DE LA RED DE DRENAJE EN LA CDOLONIA VARGAS</t>
  </si>
  <si>
    <t>M.L.</t>
  </si>
  <si>
    <t>HOJA 2 DE 2</t>
  </si>
  <si>
    <t>HOJA 1 DE 2</t>
  </si>
  <si>
    <t>SALUD</t>
  </si>
  <si>
    <t>1.-CONSTRUCCION DE DISPENSARIO MEDICO</t>
  </si>
  <si>
    <t>SAN JOSE DE GUAJADEMI</t>
  </si>
  <si>
    <t>2.-CPNSTRUCCION DE DISPENSARIO MEDICO</t>
  </si>
  <si>
    <t>3.-CONSTRUCCION DE DISPENSARIO MEDICO</t>
  </si>
  <si>
    <t>BATEQUITOS</t>
  </si>
  <si>
    <t>PRSONA</t>
  </si>
  <si>
    <t>INDIRECTOS</t>
  </si>
  <si>
    <t>1.-GASTOS DE INDIRECTOS PARA SUPERVISION</t>
  </si>
  <si>
    <t>DESARROLLO INSTITUCIONAL</t>
  </si>
  <si>
    <t>RESUMEN DE CIERRE DE EJERCICIO  FAISM 2017</t>
  </si>
  <si>
    <t>08 ENERO DEL 2015</t>
  </si>
  <si>
    <t>CONSTRUCCION DE CUARTOS</t>
  </si>
  <si>
    <t>AMPLIACION DE RED DE ALCANTARILLADO</t>
  </si>
  <si>
    <t>CONSTRUCCION DE DISPENSARIOS MEDICOS</t>
  </si>
  <si>
    <t>CUARTOS</t>
  </si>
  <si>
    <t>EQUIPAMIENTO Y REHABILITACION DE OFICINAS</t>
  </si>
  <si>
    <t>1.-EQUIPAMIENTO Y REHABILITACION DE OFICINAS</t>
  </si>
  <si>
    <t>EQUIPO-OBRA</t>
  </si>
  <si>
    <t>1                 1</t>
  </si>
  <si>
    <t>1                  1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</si>
</sst>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[$-C0A]dddd\,\ dd&quot; de &quot;mmmm&quot; de &quot;yyyy"/>
    <numFmt numFmtId="174" formatCode="d\-m;@"/>
    <numFmt numFmtId="175" formatCode="#,##0.00\ _€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[$-C0A]mmm\-yy;@"/>
    <numFmt numFmtId="182" formatCode="0.00;[Red]0.00"/>
    <numFmt numFmtId="183" formatCode="#,##0.000"/>
    <numFmt numFmtId="184" formatCode="#,##0.00000"/>
    <numFmt numFmtId="185" formatCode="#,##0.000000"/>
  </numFmts>
  <fonts count="59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4"/>
      <name val="Arial"/>
      <family val="2"/>
    </font>
    <font>
      <b/>
      <sz val="9"/>
      <name val="Arial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b/>
      <sz val="11"/>
      <name val="Arial"/>
      <family val="2"/>
    </font>
    <font>
      <b/>
      <u val="single"/>
      <sz val="6"/>
      <name val="Arial"/>
      <family val="2"/>
    </font>
    <font>
      <b/>
      <u val="single"/>
      <sz val="7"/>
      <name val="Arial"/>
      <family val="2"/>
    </font>
    <font>
      <b/>
      <u val="single"/>
      <sz val="8"/>
      <name val="Arial"/>
      <family val="2"/>
    </font>
    <font>
      <b/>
      <sz val="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70" fontId="0" fillId="0" borderId="0" applyFon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8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6" fillId="0" borderId="17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176" fontId="10" fillId="0" borderId="16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4" fontId="10" fillId="0" borderId="16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right"/>
    </xf>
    <xf numFmtId="0" fontId="7" fillId="0" borderId="16" xfId="0" applyFont="1" applyBorder="1" applyAlignment="1" quotePrefix="1">
      <alignment horizontal="center"/>
    </xf>
    <xf numFmtId="176" fontId="10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4" fontId="10" fillId="0" borderId="12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0" fontId="16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8" fillId="0" borderId="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3" fillId="33" borderId="12" xfId="0" applyFont="1" applyFill="1" applyBorder="1" applyAlignment="1">
      <alignment horizontal="justify" vertical="center"/>
    </xf>
    <xf numFmtId="4" fontId="2" fillId="0" borderId="16" xfId="0" applyNumberFormat="1" applyFont="1" applyBorder="1" applyAlignment="1">
      <alignment horizontal="right"/>
    </xf>
    <xf numFmtId="0" fontId="9" fillId="0" borderId="0" xfId="0" applyFont="1" applyBorder="1" applyAlignment="1">
      <alignment horizontal="justify" vertical="center"/>
    </xf>
    <xf numFmtId="4" fontId="37" fillId="0" borderId="0" xfId="0" applyNumberFormat="1" applyFont="1" applyBorder="1" applyAlignment="1">
      <alignment/>
    </xf>
    <xf numFmtId="4" fontId="37" fillId="0" borderId="0" xfId="0" applyNumberFormat="1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3" fontId="10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10" fillId="0" borderId="22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3" xfId="0" applyBorder="1" applyAlignment="1">
      <alignment/>
    </xf>
    <xf numFmtId="49" fontId="2" fillId="0" borderId="24" xfId="0" applyNumberFormat="1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7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justify" vertical="justify"/>
    </xf>
    <xf numFmtId="3" fontId="10" fillId="0" borderId="15" xfId="0" applyNumberFormat="1" applyFont="1" applyBorder="1" applyAlignment="1">
      <alignment horizontal="justify" vertical="justify"/>
    </xf>
    <xf numFmtId="3" fontId="0" fillId="0" borderId="15" xfId="0" applyNumberFormat="1" applyBorder="1" applyAlignment="1">
      <alignment horizontal="justify" vertical="justify"/>
    </xf>
    <xf numFmtId="3" fontId="10" fillId="0" borderId="15" xfId="0" applyNumberFormat="1" applyFont="1" applyBorder="1" applyAlignment="1">
      <alignment horizontal="justify" vertical="justify"/>
    </xf>
    <xf numFmtId="0" fontId="10" fillId="0" borderId="15" xfId="0" applyFont="1" applyBorder="1" applyAlignment="1">
      <alignment horizontal="justify" vertical="justify"/>
    </xf>
    <xf numFmtId="0" fontId="0" fillId="0" borderId="25" xfId="0" applyBorder="1" applyAlignment="1">
      <alignment horizontal="justify" vertical="justify"/>
    </xf>
    <xf numFmtId="0" fontId="9" fillId="0" borderId="24" xfId="0" applyFont="1" applyBorder="1" applyAlignment="1">
      <alignment horizontal="justify" vertical="justify"/>
    </xf>
    <xf numFmtId="0" fontId="2" fillId="0" borderId="15" xfId="0" applyFont="1" applyBorder="1" applyAlignment="1" quotePrefix="1">
      <alignment horizontal="justify" vertical="justify"/>
    </xf>
    <xf numFmtId="0" fontId="13" fillId="0" borderId="15" xfId="74" applyFont="1" applyBorder="1">
      <alignment/>
      <protection/>
    </xf>
    <xf numFmtId="0" fontId="9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vertical="center" wrapText="1"/>
    </xf>
    <xf numFmtId="49" fontId="38" fillId="0" borderId="15" xfId="0" applyNumberFormat="1" applyFont="1" applyBorder="1" applyAlignment="1">
      <alignment vertical="center" wrapText="1"/>
    </xf>
    <xf numFmtId="176" fontId="37" fillId="0" borderId="15" xfId="0" applyNumberFormat="1" applyFont="1" applyBorder="1" applyAlignment="1">
      <alignment vertical="center" wrapText="1"/>
    </xf>
    <xf numFmtId="4" fontId="14" fillId="0" borderId="15" xfId="56" applyNumberFormat="1" applyFont="1" applyBorder="1" applyAlignment="1">
      <alignment vertical="center"/>
      <protection/>
    </xf>
    <xf numFmtId="4" fontId="37" fillId="0" borderId="15" xfId="0" applyNumberFormat="1" applyFont="1" applyBorder="1" applyAlignment="1">
      <alignment vertical="center"/>
    </xf>
    <xf numFmtId="4" fontId="39" fillId="0" borderId="15" xfId="0" applyNumberFormat="1" applyFont="1" applyBorder="1" applyAlignment="1">
      <alignment vertical="center"/>
    </xf>
    <xf numFmtId="4" fontId="14" fillId="0" borderId="15" xfId="55" applyNumberFormat="1" applyFont="1" applyBorder="1" applyAlignment="1">
      <alignment vertical="center"/>
      <protection/>
    </xf>
    <xf numFmtId="4" fontId="38" fillId="0" borderId="15" xfId="0" applyNumberFormat="1" applyFont="1" applyBorder="1" applyAlignment="1">
      <alignment vertical="center"/>
    </xf>
    <xf numFmtId="4" fontId="37" fillId="0" borderId="15" xfId="0" applyNumberFormat="1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40" fillId="0" borderId="2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justify" vertical="justify"/>
    </xf>
    <xf numFmtId="0" fontId="9" fillId="0" borderId="15" xfId="0" applyFont="1" applyBorder="1" applyAlignment="1">
      <alignment vertical="center" wrapText="1"/>
    </xf>
    <xf numFmtId="4" fontId="13" fillId="0" borderId="15" xfId="94" applyNumberFormat="1" applyFont="1" applyBorder="1" applyAlignment="1">
      <alignment horizontal="center" vertical="center"/>
      <protection/>
    </xf>
    <xf numFmtId="4" fontId="9" fillId="0" borderId="15" xfId="0" applyNumberFormat="1" applyFont="1" applyBorder="1" applyAlignment="1">
      <alignment horizontal="center" vertical="center"/>
    </xf>
    <xf numFmtId="4" fontId="13" fillId="0" borderId="15" xfId="56" applyNumberFormat="1" applyFont="1" applyBorder="1" applyAlignment="1">
      <alignment vertical="center"/>
      <protection/>
    </xf>
    <xf numFmtId="4" fontId="13" fillId="0" borderId="15" xfId="55" applyNumberFormat="1" applyFont="1" applyBorder="1" applyAlignment="1">
      <alignment vertical="center"/>
      <protection/>
    </xf>
    <xf numFmtId="1" fontId="9" fillId="0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/>
    </xf>
    <xf numFmtId="0" fontId="13" fillId="0" borderId="15" xfId="74" applyFont="1" applyFill="1" applyBorder="1" applyAlignment="1">
      <alignment horizontal="justify" vertical="justify"/>
      <protection/>
    </xf>
    <xf numFmtId="0" fontId="9" fillId="0" borderId="15" xfId="0" applyFont="1" applyBorder="1" applyAlignment="1">
      <alignment horizontal="left" vertical="center"/>
    </xf>
    <xf numFmtId="176" fontId="9" fillId="0" borderId="15" xfId="0" applyNumberFormat="1" applyFont="1" applyBorder="1" applyAlignment="1">
      <alignment horizontal="center" vertical="center" wrapText="1"/>
    </xf>
    <xf numFmtId="4" fontId="13" fillId="0" borderId="15" xfId="55" applyNumberFormat="1" applyFont="1" applyBorder="1" applyAlignment="1">
      <alignment horizontal="center" vertical="center"/>
      <protection/>
    </xf>
    <xf numFmtId="4" fontId="9" fillId="0" borderId="15" xfId="0" applyNumberFormat="1" applyFont="1" applyBorder="1" applyAlignment="1">
      <alignment horizontal="center" vertical="justify"/>
    </xf>
    <xf numFmtId="0" fontId="9" fillId="0" borderId="2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4" fontId="13" fillId="0" borderId="15" xfId="56" applyNumberFormat="1" applyFont="1" applyBorder="1" applyAlignment="1">
      <alignment horizontal="center" vertical="center"/>
      <protection/>
    </xf>
    <xf numFmtId="0" fontId="19" fillId="0" borderId="15" xfId="74" applyFont="1" applyFill="1" applyBorder="1" applyAlignment="1">
      <alignment horizontal="justify" vertical="justify"/>
      <protection/>
    </xf>
    <xf numFmtId="0" fontId="14" fillId="0" borderId="15" xfId="72" applyFont="1" applyBorder="1" applyAlignment="1">
      <alignment horizontal="justify" vertical="justify"/>
      <protection/>
    </xf>
    <xf numFmtId="0" fontId="9" fillId="0" borderId="15" xfId="0" applyFont="1" applyBorder="1" applyAlignment="1">
      <alignment vertical="center" wrapText="1"/>
    </xf>
    <xf numFmtId="4" fontId="14" fillId="0" borderId="15" xfId="97" applyNumberFormat="1" applyFont="1" applyBorder="1" applyAlignment="1">
      <alignment horizontal="center" vertical="center"/>
      <protection/>
    </xf>
    <xf numFmtId="4" fontId="10" fillId="0" borderId="15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0" fillId="0" borderId="26" xfId="0" applyFont="1" applyBorder="1" applyAlignment="1">
      <alignment horizontal="justify" vertical="justify"/>
    </xf>
    <xf numFmtId="0" fontId="10" fillId="0" borderId="27" xfId="0" applyFont="1" applyBorder="1" applyAlignment="1">
      <alignment horizontal="justify" vertical="justify"/>
    </xf>
    <xf numFmtId="0" fontId="3" fillId="0" borderId="27" xfId="0" applyFont="1" applyBorder="1" applyAlignment="1">
      <alignment horizontal="justify" vertical="justify" wrapText="1"/>
    </xf>
    <xf numFmtId="0" fontId="9" fillId="0" borderId="27" xfId="0" applyFont="1" applyBorder="1" applyAlignment="1">
      <alignment horizontal="justify" vertical="justify" wrapText="1"/>
    </xf>
    <xf numFmtId="0" fontId="9" fillId="0" borderId="27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176" fontId="9" fillId="0" borderId="27" xfId="0" applyNumberFormat="1" applyFont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justify"/>
    </xf>
    <xf numFmtId="0" fontId="9" fillId="0" borderId="27" xfId="0" applyFont="1" applyBorder="1" applyAlignment="1">
      <alignment horizontal="center" vertical="justify"/>
    </xf>
    <xf numFmtId="0" fontId="10" fillId="0" borderId="27" xfId="0" applyFont="1" applyBorder="1" applyAlignment="1">
      <alignment horizontal="center" vertical="justify"/>
    </xf>
    <xf numFmtId="0" fontId="0" fillId="0" borderId="28" xfId="0" applyBorder="1" applyAlignment="1">
      <alignment horizontal="justify" vertical="justify"/>
    </xf>
    <xf numFmtId="0" fontId="9" fillId="0" borderId="15" xfId="0" applyFont="1" applyFill="1" applyBorder="1" applyAlignment="1">
      <alignment horizontal="left" vertical="center" wrapText="1"/>
    </xf>
    <xf numFmtId="4" fontId="13" fillId="0" borderId="15" xfId="94" applyNumberFormat="1" applyFont="1" applyFill="1" applyBorder="1" applyAlignment="1">
      <alignment horizontal="center" vertical="center"/>
      <protection/>
    </xf>
    <xf numFmtId="4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4" fontId="14" fillId="0" borderId="15" xfId="55" applyNumberFormat="1" applyFont="1" applyBorder="1" applyAlignment="1">
      <alignment horizontal="center" vertical="center"/>
      <protection/>
    </xf>
    <xf numFmtId="4" fontId="14" fillId="0" borderId="15" xfId="56" applyNumberFormat="1" applyFont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6" fontId="38" fillId="0" borderId="15" xfId="0" applyNumberFormat="1" applyFont="1" applyBorder="1" applyAlignment="1">
      <alignment vertical="center" wrapText="1"/>
    </xf>
    <xf numFmtId="176" fontId="38" fillId="0" borderId="15" xfId="0" applyNumberFormat="1" applyFont="1" applyBorder="1" applyAlignment="1">
      <alignment horizontal="center" vertical="center" wrapText="1"/>
    </xf>
    <xf numFmtId="4" fontId="13" fillId="0" borderId="15" xfId="97" applyNumberFormat="1" applyFont="1" applyBorder="1" applyAlignment="1">
      <alignment horizontal="center" vertical="center"/>
      <protection/>
    </xf>
    <xf numFmtId="0" fontId="9" fillId="0" borderId="27" xfId="0" applyFont="1" applyBorder="1" applyAlignment="1">
      <alignment vertical="center" wrapText="1"/>
    </xf>
    <xf numFmtId="4" fontId="9" fillId="0" borderId="27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justify"/>
    </xf>
    <xf numFmtId="0" fontId="9" fillId="0" borderId="28" xfId="0" applyFont="1" applyBorder="1" applyAlignment="1">
      <alignment horizontal="justify" vertical="justify"/>
    </xf>
    <xf numFmtId="4" fontId="13" fillId="0" borderId="27" xfId="94" applyNumberFormat="1" applyFont="1" applyBorder="1" applyAlignment="1">
      <alignment horizontal="center" vertical="center"/>
      <protection/>
    </xf>
    <xf numFmtId="0" fontId="9" fillId="0" borderId="27" xfId="0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4" fontId="37" fillId="0" borderId="29" xfId="0" applyNumberFormat="1" applyFont="1" applyBorder="1" applyAlignment="1">
      <alignment/>
    </xf>
    <xf numFmtId="4" fontId="37" fillId="0" borderId="29" xfId="0" applyNumberFormat="1" applyFont="1" applyBorder="1" applyAlignment="1">
      <alignment horizontal="center"/>
    </xf>
    <xf numFmtId="0" fontId="9" fillId="0" borderId="27" xfId="0" applyFont="1" applyFill="1" applyBorder="1" applyAlignment="1">
      <alignment horizontal="justify" vertical="justify"/>
    </xf>
    <xf numFmtId="4" fontId="41" fillId="0" borderId="29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7" fillId="0" borderId="15" xfId="0" applyFont="1" applyBorder="1" applyAlignment="1">
      <alignment horizontal="left" wrapText="1"/>
    </xf>
    <xf numFmtId="3" fontId="13" fillId="0" borderId="15" xfId="94" applyNumberFormat="1" applyFont="1" applyFill="1" applyBorder="1" applyAlignment="1">
      <alignment horizontal="center" vertical="center"/>
      <protection/>
    </xf>
    <xf numFmtId="3" fontId="9" fillId="0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 wrapText="1"/>
    </xf>
    <xf numFmtId="3" fontId="13" fillId="0" borderId="15" xfId="94" applyNumberFormat="1" applyFont="1" applyBorder="1" applyAlignment="1">
      <alignment horizontal="center" vertical="center"/>
      <protection/>
    </xf>
    <xf numFmtId="3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justify" vertical="justify"/>
    </xf>
    <xf numFmtId="0" fontId="9" fillId="0" borderId="15" xfId="0" applyFont="1" applyBorder="1" applyAlignment="1">
      <alignment horizontal="justify" vertical="center"/>
    </xf>
    <xf numFmtId="3" fontId="41" fillId="0" borderId="29" xfId="0" applyNumberFormat="1" applyFont="1" applyBorder="1" applyAlignment="1">
      <alignment/>
    </xf>
    <xf numFmtId="0" fontId="6" fillId="0" borderId="22" xfId="0" applyFont="1" applyBorder="1" applyAlignment="1">
      <alignment horizontal="left" wrapText="1"/>
    </xf>
    <xf numFmtId="4" fontId="13" fillId="0" borderId="15" xfId="55" applyNumberFormat="1" applyFont="1" applyBorder="1" applyAlignment="1">
      <alignment horizontal="right" vertical="center"/>
      <protection/>
    </xf>
    <xf numFmtId="4" fontId="13" fillId="0" borderId="15" xfId="56" applyNumberFormat="1" applyFont="1" applyBorder="1" applyAlignment="1">
      <alignment horizontal="right" vertical="center"/>
      <protection/>
    </xf>
    <xf numFmtId="4" fontId="13" fillId="0" borderId="15" xfId="56" applyNumberFormat="1" applyFont="1" applyBorder="1" applyAlignment="1">
      <alignment horizontal="right" vertical="center"/>
      <protection/>
    </xf>
    <xf numFmtId="4" fontId="13" fillId="0" borderId="15" xfId="97" applyNumberFormat="1" applyFont="1" applyBorder="1" applyAlignment="1">
      <alignment horizontal="right" vertical="center"/>
      <protection/>
    </xf>
    <xf numFmtId="4" fontId="9" fillId="0" borderId="27" xfId="0" applyNumberFormat="1" applyFont="1" applyBorder="1" applyAlignment="1">
      <alignment horizontal="right" vertical="center"/>
    </xf>
    <xf numFmtId="4" fontId="37" fillId="0" borderId="30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176" fontId="9" fillId="0" borderId="27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4" fontId="13" fillId="0" borderId="15" xfId="94" applyNumberFormat="1" applyFont="1" applyFill="1" applyBorder="1" applyAlignment="1">
      <alignment horizontal="right" vertical="center"/>
      <protection/>
    </xf>
    <xf numFmtId="4" fontId="9" fillId="0" borderId="15" xfId="0" applyNumberFormat="1" applyFont="1" applyFill="1" applyBorder="1" applyAlignment="1">
      <alignment horizontal="right" vertical="center"/>
    </xf>
    <xf numFmtId="4" fontId="13" fillId="0" borderId="15" xfId="94" applyNumberFormat="1" applyFont="1" applyBorder="1" applyAlignment="1">
      <alignment horizontal="right" vertical="center"/>
      <protection/>
    </xf>
    <xf numFmtId="4" fontId="9" fillId="0" borderId="15" xfId="0" applyNumberFormat="1" applyFont="1" applyBorder="1" applyAlignment="1">
      <alignment horizontal="right" vertical="center"/>
    </xf>
    <xf numFmtId="4" fontId="38" fillId="0" borderId="15" xfId="0" applyNumberFormat="1" applyFont="1" applyBorder="1" applyAlignment="1">
      <alignment horizontal="right" vertical="center"/>
    </xf>
    <xf numFmtId="4" fontId="13" fillId="0" borderId="15" xfId="55" applyNumberFormat="1" applyFont="1" applyBorder="1" applyAlignment="1">
      <alignment horizontal="right" vertical="center"/>
      <protection/>
    </xf>
    <xf numFmtId="4" fontId="9" fillId="0" borderId="15" xfId="0" applyNumberFormat="1" applyFont="1" applyBorder="1" applyAlignment="1">
      <alignment horizontal="right" vertical="justify"/>
    </xf>
    <xf numFmtId="4" fontId="14" fillId="0" borderId="15" xfId="55" applyNumberFormat="1" applyFont="1" applyBorder="1" applyAlignment="1">
      <alignment horizontal="right" vertical="center"/>
      <protection/>
    </xf>
    <xf numFmtId="4" fontId="10" fillId="0" borderId="15" xfId="0" applyNumberFormat="1" applyFont="1" applyBorder="1" applyAlignment="1">
      <alignment horizontal="right" vertical="justify"/>
    </xf>
    <xf numFmtId="4" fontId="13" fillId="0" borderId="27" xfId="94" applyNumberFormat="1" applyFont="1" applyBorder="1" applyAlignment="1">
      <alignment horizontal="right" vertical="center"/>
      <protection/>
    </xf>
    <xf numFmtId="3" fontId="13" fillId="0" borderId="15" xfId="94" applyNumberFormat="1" applyFont="1" applyFill="1" applyBorder="1" applyAlignment="1">
      <alignment horizontal="right" vertical="center"/>
      <protection/>
    </xf>
    <xf numFmtId="3" fontId="9" fillId="0" borderId="15" xfId="0" applyNumberFormat="1" applyFont="1" applyFill="1" applyBorder="1" applyAlignment="1">
      <alignment horizontal="right" vertical="center"/>
    </xf>
    <xf numFmtId="3" fontId="13" fillId="0" borderId="15" xfId="94" applyNumberFormat="1" applyFont="1" applyBorder="1" applyAlignment="1">
      <alignment horizontal="right" vertical="center"/>
      <protection/>
    </xf>
    <xf numFmtId="3" fontId="9" fillId="0" borderId="15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2" fillId="0" borderId="27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9" fontId="38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6" fontId="9" fillId="0" borderId="15" xfId="0" applyNumberFormat="1" applyFont="1" applyBorder="1" applyAlignment="1">
      <alignment horizontal="center" vertical="center" wrapText="1"/>
    </xf>
    <xf numFmtId="16" fontId="9" fillId="0" borderId="2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33" borderId="1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justify" vertical="center"/>
    </xf>
    <xf numFmtId="0" fontId="3" fillId="33" borderId="16" xfId="0" applyFont="1" applyFill="1" applyBorder="1" applyAlignment="1">
      <alignment horizontal="justify" vertical="center"/>
    </xf>
    <xf numFmtId="0" fontId="7" fillId="0" borderId="31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9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7" xfId="71"/>
    <cellStyle name="Normal 28" xfId="72"/>
    <cellStyle name="Normal 29" xfId="73"/>
    <cellStyle name="Normal 3" xfId="74"/>
    <cellStyle name="Normal 30" xfId="75"/>
    <cellStyle name="Normal 31" xfId="76"/>
    <cellStyle name="Normal 32" xfId="77"/>
    <cellStyle name="Normal 33" xfId="78"/>
    <cellStyle name="Normal 34" xfId="79"/>
    <cellStyle name="Normal 35" xfId="80"/>
    <cellStyle name="Normal 36" xfId="81"/>
    <cellStyle name="Normal 37" xfId="82"/>
    <cellStyle name="Normal 38" xfId="83"/>
    <cellStyle name="Normal 39" xfId="84"/>
    <cellStyle name="Normal 4" xfId="85"/>
    <cellStyle name="Normal 40" xfId="86"/>
    <cellStyle name="Normal 41" xfId="87"/>
    <cellStyle name="Normal 42" xfId="88"/>
    <cellStyle name="Normal 43" xfId="89"/>
    <cellStyle name="Normal 44" xfId="90"/>
    <cellStyle name="Normal 45" xfId="91"/>
    <cellStyle name="Normal 46" xfId="92"/>
    <cellStyle name="Normal 47" xfId="93"/>
    <cellStyle name="Normal 5" xfId="94"/>
    <cellStyle name="Normal 6" xfId="95"/>
    <cellStyle name="Normal 7" xfId="96"/>
    <cellStyle name="Normal 8" xfId="97"/>
    <cellStyle name="Normal 9" xfId="98"/>
    <cellStyle name="Notas" xfId="99"/>
    <cellStyle name="Percent" xfId="100"/>
    <cellStyle name="Salida" xfId="101"/>
    <cellStyle name="Texto de advertencia" xfId="102"/>
    <cellStyle name="Texto explicativo" xfId="103"/>
    <cellStyle name="Título" xfId="104"/>
    <cellStyle name="Título 2" xfId="105"/>
    <cellStyle name="Título 3" xfId="106"/>
    <cellStyle name="Total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3</xdr:col>
      <xdr:colOff>152400</xdr:colOff>
      <xdr:row>2</xdr:row>
      <xdr:rowOff>142875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38</xdr:row>
      <xdr:rowOff>38100</xdr:rowOff>
    </xdr:from>
    <xdr:to>
      <xdr:col>3</xdr:col>
      <xdr:colOff>152400</xdr:colOff>
      <xdr:row>40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915150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73</xdr:row>
      <xdr:rowOff>38100</xdr:rowOff>
    </xdr:from>
    <xdr:to>
      <xdr:col>3</xdr:col>
      <xdr:colOff>152400</xdr:colOff>
      <xdr:row>75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6683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107</xdr:row>
      <xdr:rowOff>38100</xdr:rowOff>
    </xdr:from>
    <xdr:to>
      <xdr:col>3</xdr:col>
      <xdr:colOff>152400</xdr:colOff>
      <xdr:row>109</xdr:row>
      <xdr:rowOff>142875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54542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142</xdr:row>
      <xdr:rowOff>38100</xdr:rowOff>
    </xdr:from>
    <xdr:to>
      <xdr:col>3</xdr:col>
      <xdr:colOff>152400</xdr:colOff>
      <xdr:row>144</xdr:row>
      <xdr:rowOff>142875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7412950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184</xdr:row>
      <xdr:rowOff>38100</xdr:rowOff>
    </xdr:from>
    <xdr:to>
      <xdr:col>3</xdr:col>
      <xdr:colOff>152400</xdr:colOff>
      <xdr:row>186</xdr:row>
      <xdr:rowOff>142875</xdr:rowOff>
    </xdr:to>
    <xdr:pic>
      <xdr:nvPicPr>
        <xdr:cNvPr id="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42423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225</xdr:row>
      <xdr:rowOff>38100</xdr:rowOff>
    </xdr:from>
    <xdr:to>
      <xdr:col>3</xdr:col>
      <xdr:colOff>152400</xdr:colOff>
      <xdr:row>227</xdr:row>
      <xdr:rowOff>142875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100512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263</xdr:row>
      <xdr:rowOff>38100</xdr:rowOff>
    </xdr:from>
    <xdr:to>
      <xdr:col>3</xdr:col>
      <xdr:colOff>152400</xdr:colOff>
      <xdr:row>265</xdr:row>
      <xdr:rowOff>142875</xdr:rowOff>
    </xdr:to>
    <xdr:pic>
      <xdr:nvPicPr>
        <xdr:cNvPr id="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8440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307</xdr:row>
      <xdr:rowOff>38100</xdr:rowOff>
    </xdr:from>
    <xdr:to>
      <xdr:col>3</xdr:col>
      <xdr:colOff>152400</xdr:colOff>
      <xdr:row>309</xdr:row>
      <xdr:rowOff>142875</xdr:rowOff>
    </xdr:to>
    <xdr:pic>
      <xdr:nvPicPr>
        <xdr:cNvPr id="9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475922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348</xdr:row>
      <xdr:rowOff>38100</xdr:rowOff>
    </xdr:from>
    <xdr:to>
      <xdr:col>3</xdr:col>
      <xdr:colOff>152400</xdr:colOff>
      <xdr:row>350</xdr:row>
      <xdr:rowOff>142875</xdr:rowOff>
    </xdr:to>
    <xdr:pic>
      <xdr:nvPicPr>
        <xdr:cNvPr id="10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1569600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389</xdr:row>
      <xdr:rowOff>38100</xdr:rowOff>
    </xdr:from>
    <xdr:to>
      <xdr:col>3</xdr:col>
      <xdr:colOff>152400</xdr:colOff>
      <xdr:row>391</xdr:row>
      <xdr:rowOff>142875</xdr:rowOff>
    </xdr:to>
    <xdr:pic>
      <xdr:nvPicPr>
        <xdr:cNvPr id="1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83799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47625</xdr:rowOff>
    </xdr:from>
    <xdr:to>
      <xdr:col>3</xdr:col>
      <xdr:colOff>9525</xdr:colOff>
      <xdr:row>3</xdr:row>
      <xdr:rowOff>171450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36"/>
  <sheetViews>
    <sheetView tabSelected="1" zoomScale="140" zoomScaleNormal="140" zoomScalePageLayoutView="0" workbookViewId="0" topLeftCell="A1">
      <selection activeCell="F428" sqref="A428:F428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4.140625" style="0" customWidth="1"/>
    <col min="4" max="4" width="23.28125" style="0" customWidth="1"/>
    <col min="5" max="5" width="5.7109375" style="0" customWidth="1"/>
    <col min="6" max="6" width="7.57421875" style="0" customWidth="1"/>
    <col min="7" max="8" width="5.28125" style="0" customWidth="1"/>
    <col min="9" max="9" width="4.7109375" style="0" customWidth="1"/>
    <col min="10" max="10" width="3.8515625" style="0" customWidth="1"/>
    <col min="11" max="11" width="8.57421875" style="0" customWidth="1"/>
    <col min="12" max="12" width="8.7109375" style="0" customWidth="1"/>
    <col min="13" max="13" width="3.421875" style="0" customWidth="1"/>
    <col min="14" max="15" width="8.57421875" style="0" customWidth="1"/>
    <col min="16" max="16" width="3.28125" style="0" customWidth="1"/>
    <col min="17" max="17" width="7.7109375" style="0" customWidth="1"/>
    <col min="18" max="18" width="7.8515625" style="0" customWidth="1"/>
    <col min="19" max="19" width="3.8515625" style="0" customWidth="1"/>
    <col min="20" max="20" width="6.421875" style="0" customWidth="1"/>
    <col min="21" max="21" width="5.57421875" style="0" customWidth="1"/>
    <col min="22" max="22" width="5.7109375" style="0" customWidth="1"/>
    <col min="23" max="23" width="7.00390625" style="0" customWidth="1"/>
    <col min="24" max="24" width="5.421875" style="0" customWidth="1"/>
    <col min="25" max="25" width="13.7109375" style="0" customWidth="1"/>
  </cols>
  <sheetData>
    <row r="1" spans="2:25" ht="15.75">
      <c r="B1" s="239" t="s">
        <v>33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1"/>
    </row>
    <row r="2" spans="2:25" ht="15.75">
      <c r="B2" s="242" t="s">
        <v>157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4"/>
    </row>
    <row r="3" spans="2:25" ht="12.75">
      <c r="B3" s="22"/>
      <c r="C3" s="4"/>
      <c r="D3" s="4"/>
      <c r="E3" s="4"/>
      <c r="F3" s="4"/>
      <c r="G3" s="4"/>
      <c r="H3" s="4"/>
      <c r="I3" s="4"/>
      <c r="J3" s="4"/>
      <c r="K3" s="4"/>
      <c r="L3" s="254" t="s">
        <v>44</v>
      </c>
      <c r="M3" s="254"/>
      <c r="N3" s="254"/>
      <c r="O3" s="4"/>
      <c r="P3" s="4"/>
      <c r="Q3" s="4"/>
      <c r="R3" s="4"/>
      <c r="S3" s="4"/>
      <c r="T3" s="4"/>
      <c r="U3" s="4"/>
      <c r="V3" s="4"/>
      <c r="W3" s="257" t="s">
        <v>45</v>
      </c>
      <c r="X3" s="257"/>
      <c r="Y3" s="258"/>
    </row>
    <row r="4" spans="2:25" ht="14.25">
      <c r="B4" s="23" t="s">
        <v>9</v>
      </c>
      <c r="C4" s="16"/>
      <c r="D4" s="16"/>
      <c r="E4" s="16"/>
      <c r="F4" s="16"/>
      <c r="G4" s="1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57" t="s">
        <v>89</v>
      </c>
      <c r="X4" s="257"/>
      <c r="Y4" s="258"/>
    </row>
    <row r="5" spans="2:25" ht="14.25">
      <c r="B5" s="23" t="s">
        <v>10</v>
      </c>
      <c r="C5" s="16"/>
      <c r="D5" s="16"/>
      <c r="E5" s="16"/>
      <c r="F5" s="16"/>
      <c r="G5" s="1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7" t="s">
        <v>138</v>
      </c>
    </row>
    <row r="6" spans="2:25" ht="14.25">
      <c r="B6" s="28" t="s">
        <v>38</v>
      </c>
      <c r="C6" s="16"/>
      <c r="D6" s="16"/>
      <c r="E6" s="16"/>
      <c r="F6" s="16"/>
      <c r="G6" s="16"/>
      <c r="H6" s="4"/>
      <c r="I6" s="4"/>
      <c r="J6" s="4"/>
      <c r="K6" s="4"/>
      <c r="L6" s="4"/>
      <c r="M6" s="4"/>
      <c r="N6" s="4"/>
      <c r="O6" s="18"/>
      <c r="P6" s="4"/>
      <c r="Q6" s="4"/>
      <c r="R6" s="4"/>
      <c r="S6" s="4"/>
      <c r="T6" s="4"/>
      <c r="U6" s="4"/>
      <c r="V6" s="4"/>
      <c r="W6" s="4"/>
      <c r="X6" s="4"/>
      <c r="Y6" s="19"/>
    </row>
    <row r="7" spans="2:25" ht="12.75"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1"/>
      <c r="Q7" s="1"/>
      <c r="R7" s="1"/>
      <c r="S7" s="1"/>
      <c r="T7" s="1"/>
      <c r="U7" s="1"/>
      <c r="V7" s="1"/>
      <c r="W7" s="1"/>
      <c r="X7" s="1"/>
      <c r="Y7" s="21"/>
    </row>
    <row r="8" spans="2:25" ht="12.75">
      <c r="B8" s="15"/>
      <c r="C8" s="8" t="s">
        <v>30</v>
      </c>
      <c r="D8" s="6" t="s">
        <v>24</v>
      </c>
      <c r="E8" s="5"/>
      <c r="F8" s="2" t="s">
        <v>28</v>
      </c>
      <c r="G8" s="251" t="s">
        <v>13</v>
      </c>
      <c r="H8" s="252"/>
      <c r="I8" s="253" t="s">
        <v>46</v>
      </c>
      <c r="J8" s="253"/>
      <c r="K8" s="251" t="s">
        <v>18</v>
      </c>
      <c r="L8" s="253"/>
      <c r="M8" s="252"/>
      <c r="N8" s="251" t="s">
        <v>18</v>
      </c>
      <c r="O8" s="253"/>
      <c r="P8" s="253"/>
      <c r="Q8" s="251" t="s">
        <v>4</v>
      </c>
      <c r="R8" s="253"/>
      <c r="S8" s="252"/>
      <c r="T8" s="251" t="s">
        <v>6</v>
      </c>
      <c r="U8" s="253"/>
      <c r="V8" s="253"/>
      <c r="W8" s="251" t="s">
        <v>7</v>
      </c>
      <c r="X8" s="252"/>
      <c r="Y8" s="255" t="s">
        <v>31</v>
      </c>
    </row>
    <row r="9" spans="2:25" ht="12.75">
      <c r="B9" s="14" t="s">
        <v>11</v>
      </c>
      <c r="C9" s="14" t="s">
        <v>29</v>
      </c>
      <c r="D9" s="10" t="s">
        <v>0</v>
      </c>
      <c r="E9" s="11" t="s">
        <v>25</v>
      </c>
      <c r="F9" s="10" t="s">
        <v>34</v>
      </c>
      <c r="G9" s="246"/>
      <c r="H9" s="248"/>
      <c r="I9" s="247" t="s">
        <v>47</v>
      </c>
      <c r="J9" s="247"/>
      <c r="K9" s="246" t="s">
        <v>5</v>
      </c>
      <c r="L9" s="247"/>
      <c r="M9" s="248"/>
      <c r="N9" s="246" t="s">
        <v>19</v>
      </c>
      <c r="O9" s="247"/>
      <c r="P9" s="247"/>
      <c r="Q9" s="246"/>
      <c r="R9" s="247"/>
      <c r="S9" s="248"/>
      <c r="T9" s="246"/>
      <c r="U9" s="247"/>
      <c r="V9" s="247"/>
      <c r="W9" s="246"/>
      <c r="X9" s="248"/>
      <c r="Y9" s="256"/>
    </row>
    <row r="10" spans="2:25" ht="13.5" thickBot="1">
      <c r="B10" s="14" t="s">
        <v>8</v>
      </c>
      <c r="C10" s="14" t="s">
        <v>12</v>
      </c>
      <c r="D10" s="10" t="s">
        <v>12</v>
      </c>
      <c r="E10" s="10" t="s">
        <v>26</v>
      </c>
      <c r="F10" s="10" t="s">
        <v>27</v>
      </c>
      <c r="G10" s="2" t="s">
        <v>14</v>
      </c>
      <c r="H10" s="2" t="s">
        <v>15</v>
      </c>
      <c r="I10" s="2" t="s">
        <v>16</v>
      </c>
      <c r="J10" s="2" t="s">
        <v>17</v>
      </c>
      <c r="K10" s="2" t="s">
        <v>1</v>
      </c>
      <c r="L10" s="2" t="s">
        <v>2</v>
      </c>
      <c r="M10" s="78" t="s">
        <v>3</v>
      </c>
      <c r="N10" s="2" t="s">
        <v>1</v>
      </c>
      <c r="O10" s="2" t="s">
        <v>2</v>
      </c>
      <c r="P10" s="8" t="s">
        <v>3</v>
      </c>
      <c r="Q10" s="2" t="s">
        <v>20</v>
      </c>
      <c r="R10" s="2" t="s">
        <v>2</v>
      </c>
      <c r="S10" s="78" t="s">
        <v>3</v>
      </c>
      <c r="T10" s="2" t="s">
        <v>23</v>
      </c>
      <c r="U10" s="8" t="s">
        <v>27</v>
      </c>
      <c r="V10" s="8" t="s">
        <v>32</v>
      </c>
      <c r="W10" s="8" t="s">
        <v>21</v>
      </c>
      <c r="X10" s="8" t="s">
        <v>22</v>
      </c>
      <c r="Y10" s="256"/>
    </row>
    <row r="11" spans="2:25" ht="12" customHeight="1">
      <c r="B11" s="79"/>
      <c r="C11" s="80"/>
      <c r="D11" s="81" t="s">
        <v>68</v>
      </c>
      <c r="E11" s="82"/>
      <c r="F11" s="83"/>
      <c r="G11" s="83"/>
      <c r="H11" s="83"/>
      <c r="I11" s="83"/>
      <c r="J11" s="83"/>
      <c r="K11" s="84"/>
      <c r="L11" s="84"/>
      <c r="M11" s="84"/>
      <c r="N11" s="84"/>
      <c r="O11" s="84"/>
      <c r="P11" s="85"/>
      <c r="Q11" s="86"/>
      <c r="R11" s="86"/>
      <c r="S11" s="86"/>
      <c r="T11" s="87"/>
      <c r="U11" s="87"/>
      <c r="V11" s="87"/>
      <c r="W11" s="87"/>
      <c r="X11" s="87"/>
      <c r="Y11" s="88"/>
    </row>
    <row r="12" spans="2:25" ht="12" customHeight="1">
      <c r="B12" s="89"/>
      <c r="C12" s="90"/>
      <c r="D12" s="91" t="s">
        <v>81</v>
      </c>
      <c r="E12" s="92"/>
      <c r="F12" s="93"/>
      <c r="G12" s="93"/>
      <c r="H12" s="93"/>
      <c r="I12" s="93"/>
      <c r="J12" s="93"/>
      <c r="K12" s="94"/>
      <c r="L12" s="94"/>
      <c r="M12" s="94"/>
      <c r="N12" s="94"/>
      <c r="O12" s="94"/>
      <c r="P12" s="95"/>
      <c r="Q12" s="96"/>
      <c r="R12" s="96"/>
      <c r="S12" s="96"/>
      <c r="T12" s="97"/>
      <c r="U12" s="97"/>
      <c r="V12" s="97"/>
      <c r="W12" s="97"/>
      <c r="X12" s="97"/>
      <c r="Y12" s="98"/>
    </row>
    <row r="13" spans="2:25" ht="9" customHeight="1">
      <c r="B13" s="99"/>
      <c r="C13" s="100"/>
      <c r="D13" s="101"/>
      <c r="E13" s="102"/>
      <c r="F13" s="103"/>
      <c r="G13" s="104"/>
      <c r="H13" s="104"/>
      <c r="I13" s="105"/>
      <c r="J13" s="105"/>
      <c r="K13" s="106"/>
      <c r="L13" s="106"/>
      <c r="M13" s="107"/>
      <c r="N13" s="106"/>
      <c r="O13" s="106"/>
      <c r="P13" s="108"/>
      <c r="Q13" s="109"/>
      <c r="R13" s="109"/>
      <c r="S13" s="107"/>
      <c r="T13" s="110"/>
      <c r="U13" s="111"/>
      <c r="V13" s="111"/>
      <c r="W13" s="112"/>
      <c r="X13" s="103"/>
      <c r="Y13" s="113"/>
    </row>
    <row r="14" spans="2:25" ht="23.25" customHeight="1">
      <c r="B14" s="99"/>
      <c r="C14" s="100"/>
      <c r="D14" s="114" t="s">
        <v>82</v>
      </c>
      <c r="E14" s="156" t="s">
        <v>83</v>
      </c>
      <c r="F14" s="115" t="s">
        <v>88</v>
      </c>
      <c r="G14" s="237">
        <v>43221</v>
      </c>
      <c r="H14" s="237">
        <v>42883</v>
      </c>
      <c r="I14" s="125">
        <v>100</v>
      </c>
      <c r="J14" s="125">
        <f>N14*100/K14</f>
        <v>99.11818181818182</v>
      </c>
      <c r="K14" s="206">
        <v>133980</v>
      </c>
      <c r="L14" s="206">
        <f>K14</f>
        <v>133980</v>
      </c>
      <c r="M14" s="207">
        <v>0</v>
      </c>
      <c r="N14" s="195">
        <v>132798.54</v>
      </c>
      <c r="O14" s="195">
        <f>N14</f>
        <v>132798.54</v>
      </c>
      <c r="P14" s="117">
        <v>0</v>
      </c>
      <c r="Q14" s="195">
        <f>K14-N14</f>
        <v>1181.4599999999919</v>
      </c>
      <c r="R14" s="195">
        <f>L14-O14</f>
        <v>1181.4599999999919</v>
      </c>
      <c r="S14" s="209">
        <f>M14-P14</f>
        <v>0</v>
      </c>
      <c r="T14" s="159" t="s">
        <v>41</v>
      </c>
      <c r="U14" s="120">
        <v>70</v>
      </c>
      <c r="V14" s="120">
        <v>70</v>
      </c>
      <c r="W14" s="159" t="s">
        <v>42</v>
      </c>
      <c r="X14" s="160">
        <v>300</v>
      </c>
      <c r="Y14" s="128"/>
    </row>
    <row r="15" spans="2:25" ht="16.5" customHeight="1">
      <c r="B15" s="99"/>
      <c r="C15" s="100"/>
      <c r="D15" s="123"/>
      <c r="E15" s="161"/>
      <c r="F15" s="133"/>
      <c r="G15" s="236"/>
      <c r="H15" s="236"/>
      <c r="I15" s="125"/>
      <c r="J15" s="125"/>
      <c r="K15" s="206"/>
      <c r="L15" s="206"/>
      <c r="M15" s="207"/>
      <c r="N15" s="197"/>
      <c r="O15" s="197"/>
      <c r="P15" s="117"/>
      <c r="Q15" s="195"/>
      <c r="R15" s="195"/>
      <c r="S15" s="209"/>
      <c r="T15" s="159"/>
      <c r="U15" s="120"/>
      <c r="V15" s="120"/>
      <c r="W15" s="159"/>
      <c r="X15" s="160"/>
      <c r="Y15" s="128"/>
    </row>
    <row r="16" spans="2:25" ht="30.75" customHeight="1">
      <c r="B16" s="99"/>
      <c r="C16" s="100"/>
      <c r="D16" s="114" t="s">
        <v>84</v>
      </c>
      <c r="E16" s="156" t="s">
        <v>85</v>
      </c>
      <c r="F16" s="115" t="s">
        <v>88</v>
      </c>
      <c r="G16" s="237">
        <v>42856</v>
      </c>
      <c r="H16" s="237">
        <v>42875</v>
      </c>
      <c r="I16" s="125">
        <v>100</v>
      </c>
      <c r="J16" s="125">
        <f>N16*100/K16</f>
        <v>99.11818181818182</v>
      </c>
      <c r="K16" s="206">
        <v>76560</v>
      </c>
      <c r="L16" s="206">
        <f>K16</f>
        <v>76560</v>
      </c>
      <c r="M16" s="207">
        <v>0</v>
      </c>
      <c r="N16" s="197">
        <v>75884.88</v>
      </c>
      <c r="O16" s="195">
        <f>N16</f>
        <v>75884.88</v>
      </c>
      <c r="P16" s="117">
        <v>0</v>
      </c>
      <c r="Q16" s="197">
        <f>K16-N16</f>
        <v>675.1199999999953</v>
      </c>
      <c r="R16" s="197">
        <f>L16-O16</f>
        <v>675.1199999999953</v>
      </c>
      <c r="S16" s="209">
        <f>M16-P16</f>
        <v>0</v>
      </c>
      <c r="T16" s="159" t="s">
        <v>41</v>
      </c>
      <c r="U16" s="120">
        <v>40</v>
      </c>
      <c r="V16" s="120">
        <v>40</v>
      </c>
      <c r="W16" s="159" t="s">
        <v>42</v>
      </c>
      <c r="X16" s="160">
        <v>900</v>
      </c>
      <c r="Y16" s="128"/>
    </row>
    <row r="17" spans="2:25" ht="13.5" customHeight="1">
      <c r="B17" s="99"/>
      <c r="C17" s="100"/>
      <c r="D17" s="123"/>
      <c r="E17" s="161"/>
      <c r="F17" s="133"/>
      <c r="G17" s="236"/>
      <c r="H17" s="236"/>
      <c r="I17" s="125"/>
      <c r="J17" s="125"/>
      <c r="K17" s="206"/>
      <c r="L17" s="206"/>
      <c r="M17" s="207"/>
      <c r="N17" s="197"/>
      <c r="O17" s="197"/>
      <c r="P17" s="117"/>
      <c r="Q17" s="195"/>
      <c r="R17" s="195"/>
      <c r="S17" s="209"/>
      <c r="T17" s="159"/>
      <c r="U17" s="120"/>
      <c r="V17" s="120"/>
      <c r="W17" s="159"/>
      <c r="X17" s="160"/>
      <c r="Y17" s="128"/>
    </row>
    <row r="18" spans="2:25" ht="25.5" customHeight="1">
      <c r="B18" s="99"/>
      <c r="C18" s="100"/>
      <c r="D18" s="114" t="s">
        <v>86</v>
      </c>
      <c r="E18" s="156" t="s">
        <v>87</v>
      </c>
      <c r="F18" s="115" t="s">
        <v>88</v>
      </c>
      <c r="G18" s="237">
        <v>42856</v>
      </c>
      <c r="H18" s="237">
        <v>42883</v>
      </c>
      <c r="I18" s="125">
        <v>100</v>
      </c>
      <c r="J18" s="125">
        <f>N18*100/K18</f>
        <v>99.11818181818182</v>
      </c>
      <c r="K18" s="206">
        <v>57420</v>
      </c>
      <c r="L18" s="206">
        <f>K18</f>
        <v>57420</v>
      </c>
      <c r="M18" s="207">
        <v>0</v>
      </c>
      <c r="N18" s="195">
        <v>56913.66</v>
      </c>
      <c r="O18" s="195">
        <f>N18</f>
        <v>56913.66</v>
      </c>
      <c r="P18" s="117">
        <v>0</v>
      </c>
      <c r="Q18" s="195">
        <f>K18-N18</f>
        <v>506.3399999999965</v>
      </c>
      <c r="R18" s="195">
        <f>L18-O18</f>
        <v>506.3399999999965</v>
      </c>
      <c r="S18" s="209">
        <f>M18-P18</f>
        <v>0</v>
      </c>
      <c r="T18" s="162" t="s">
        <v>41</v>
      </c>
      <c r="U18" s="120">
        <v>30</v>
      </c>
      <c r="V18" s="120">
        <v>30</v>
      </c>
      <c r="W18" s="159" t="s">
        <v>42</v>
      </c>
      <c r="X18" s="160">
        <v>750</v>
      </c>
      <c r="Y18" s="128"/>
    </row>
    <row r="19" spans="2:29" ht="13.5" customHeight="1">
      <c r="B19" s="99"/>
      <c r="C19" s="100"/>
      <c r="D19" s="132"/>
      <c r="E19" s="97"/>
      <c r="F19" s="133"/>
      <c r="G19" s="129"/>
      <c r="H19" s="129"/>
      <c r="I19" s="125"/>
      <c r="J19" s="125"/>
      <c r="K19" s="163"/>
      <c r="L19" s="164"/>
      <c r="M19" s="135"/>
      <c r="N19" s="163"/>
      <c r="O19" s="164"/>
      <c r="P19" s="136"/>
      <c r="Q19" s="213"/>
      <c r="R19" s="213"/>
      <c r="S19" s="214"/>
      <c r="T19" s="165"/>
      <c r="U19" s="166"/>
      <c r="V19" s="166"/>
      <c r="W19" s="140"/>
      <c r="X19" s="138"/>
      <c r="Y19" s="167"/>
      <c r="AC19" s="34" t="s">
        <v>43</v>
      </c>
    </row>
    <row r="20" spans="2:25" ht="12" customHeight="1">
      <c r="B20" s="99"/>
      <c r="C20" s="100"/>
      <c r="D20" s="132"/>
      <c r="E20" s="97"/>
      <c r="F20" s="133"/>
      <c r="G20" s="115"/>
      <c r="H20" s="115"/>
      <c r="I20" s="125"/>
      <c r="J20" s="125"/>
      <c r="K20" s="134"/>
      <c r="L20" s="134"/>
      <c r="M20" s="135"/>
      <c r="N20" s="134"/>
      <c r="O20" s="134"/>
      <c r="P20" s="136"/>
      <c r="Q20" s="134"/>
      <c r="R20" s="134"/>
      <c r="S20" s="137"/>
      <c r="T20" s="138"/>
      <c r="U20" s="139"/>
      <c r="V20" s="139"/>
      <c r="W20" s="140"/>
      <c r="X20" s="138"/>
      <c r="Y20" s="141"/>
    </row>
    <row r="21" spans="2:25" ht="18" customHeight="1">
      <c r="B21" s="99"/>
      <c r="C21" s="100"/>
      <c r="D21" s="132"/>
      <c r="E21" s="97"/>
      <c r="F21" s="133"/>
      <c r="G21" s="129"/>
      <c r="H21" s="129"/>
      <c r="I21" s="125"/>
      <c r="J21" s="125"/>
      <c r="K21" s="164"/>
      <c r="L21" s="164"/>
      <c r="M21" s="135"/>
      <c r="N21" s="164"/>
      <c r="O21" s="164"/>
      <c r="P21" s="136"/>
      <c r="Q21" s="163"/>
      <c r="R21" s="163"/>
      <c r="S21" s="137"/>
      <c r="T21" s="165"/>
      <c r="U21" s="139"/>
      <c r="V21" s="139"/>
      <c r="W21" s="140"/>
      <c r="X21" s="138"/>
      <c r="Y21" s="167"/>
    </row>
    <row r="22" spans="2:25" ht="12" customHeight="1" thickBot="1">
      <c r="B22" s="142"/>
      <c r="C22" s="143"/>
      <c r="D22" s="144"/>
      <c r="E22" s="145"/>
      <c r="F22" s="146"/>
      <c r="G22" s="147"/>
      <c r="H22" s="147"/>
      <c r="I22" s="148"/>
      <c r="J22" s="148"/>
      <c r="K22" s="149"/>
      <c r="L22" s="150"/>
      <c r="M22" s="150"/>
      <c r="N22" s="149"/>
      <c r="O22" s="149"/>
      <c r="P22" s="151"/>
      <c r="Q22" s="149"/>
      <c r="R22" s="149"/>
      <c r="S22" s="152"/>
      <c r="T22" s="153"/>
      <c r="U22" s="152"/>
      <c r="V22" s="154"/>
      <c r="W22" s="153"/>
      <c r="X22" s="154"/>
      <c r="Y22" s="155"/>
    </row>
    <row r="23" spans="2:25" ht="13.5" thickBot="1">
      <c r="B23" s="12"/>
      <c r="C23" s="12"/>
      <c r="D23" s="249"/>
      <c r="E23" s="249"/>
      <c r="F23" s="250" t="s">
        <v>35</v>
      </c>
      <c r="G23" s="249"/>
      <c r="H23" s="249"/>
      <c r="I23" s="249"/>
      <c r="J23" s="12"/>
      <c r="K23" s="179">
        <f aca="true" t="shared" si="0" ref="K23:S23">SUM(K14:K22)</f>
        <v>267960</v>
      </c>
      <c r="L23" s="179">
        <f t="shared" si="0"/>
        <v>267960</v>
      </c>
      <c r="M23" s="179">
        <f t="shared" si="0"/>
        <v>0</v>
      </c>
      <c r="N23" s="179">
        <f t="shared" si="0"/>
        <v>265597.08</v>
      </c>
      <c r="O23" s="179">
        <f t="shared" si="0"/>
        <v>265597.08</v>
      </c>
      <c r="P23" s="179">
        <f t="shared" si="0"/>
        <v>0</v>
      </c>
      <c r="Q23" s="179">
        <f t="shared" si="0"/>
        <v>2362.9199999999837</v>
      </c>
      <c r="R23" s="179">
        <f t="shared" si="0"/>
        <v>2362.9199999999837</v>
      </c>
      <c r="S23" s="179">
        <f t="shared" si="0"/>
        <v>0</v>
      </c>
      <c r="T23" s="12"/>
      <c r="U23" s="12"/>
      <c r="V23" s="12"/>
      <c r="W23" s="12"/>
      <c r="X23" s="184">
        <f>SUM(X14:X22)</f>
        <v>1950</v>
      </c>
      <c r="Y23" s="33"/>
    </row>
    <row r="24" spans="2:25" ht="12.75">
      <c r="B24" s="12"/>
      <c r="C24" s="12"/>
      <c r="D24" s="31"/>
      <c r="E24" s="31"/>
      <c r="F24" s="32"/>
      <c r="G24" s="31"/>
      <c r="H24" s="31"/>
      <c r="I24" s="31"/>
      <c r="J24" s="12"/>
      <c r="K24" s="76"/>
      <c r="L24" s="76"/>
      <c r="M24" s="76"/>
      <c r="N24" s="76"/>
      <c r="O24" s="76"/>
      <c r="P24" s="77"/>
      <c r="Q24" s="76"/>
      <c r="R24" s="76"/>
      <c r="S24" s="77"/>
      <c r="T24" s="12"/>
      <c r="U24" s="12"/>
      <c r="V24" s="12"/>
      <c r="W24" s="12"/>
      <c r="X24" s="12"/>
      <c r="Y24" s="33"/>
    </row>
    <row r="25" spans="2:25" ht="12.75">
      <c r="B25" s="12"/>
      <c r="C25" s="12"/>
      <c r="D25" s="31"/>
      <c r="E25" s="31"/>
      <c r="F25" s="32"/>
      <c r="G25" s="31"/>
      <c r="H25" s="31"/>
      <c r="I25" s="31"/>
      <c r="J25" s="12"/>
      <c r="K25" s="76"/>
      <c r="L25" s="76"/>
      <c r="M25" s="76"/>
      <c r="N25" s="76"/>
      <c r="O25" s="76"/>
      <c r="P25" s="77"/>
      <c r="Q25" s="76"/>
      <c r="R25" s="76"/>
      <c r="S25" s="77"/>
      <c r="T25" s="12"/>
      <c r="U25" s="12"/>
      <c r="V25" s="12"/>
      <c r="W25" s="12"/>
      <c r="X25" s="12"/>
      <c r="Y25" s="33"/>
    </row>
    <row r="26" spans="2:25" ht="12.75">
      <c r="B26" s="12"/>
      <c r="C26" s="12"/>
      <c r="D26" s="31"/>
      <c r="E26" s="31"/>
      <c r="F26" s="32"/>
      <c r="G26" s="31"/>
      <c r="H26" s="31"/>
      <c r="I26" s="31"/>
      <c r="J26" s="12"/>
      <c r="K26" s="76"/>
      <c r="L26" s="76"/>
      <c r="M26" s="76"/>
      <c r="N26" s="76"/>
      <c r="O26" s="76"/>
      <c r="P26" s="77"/>
      <c r="Q26" s="76"/>
      <c r="R26" s="76"/>
      <c r="S26" s="77"/>
      <c r="T26" s="12"/>
      <c r="U26" s="12"/>
      <c r="V26" s="12"/>
      <c r="W26" s="12"/>
      <c r="X26" s="12"/>
      <c r="Y26" s="33"/>
    </row>
    <row r="27" spans="6:18" ht="12.75">
      <c r="F27" s="245"/>
      <c r="G27" s="245"/>
      <c r="L27" s="26"/>
      <c r="N27" s="26"/>
      <c r="O27" s="26"/>
      <c r="Q27" s="27"/>
      <c r="R27" s="27"/>
    </row>
    <row r="28" spans="2:25" ht="12.75">
      <c r="B28" s="279"/>
      <c r="C28" s="279"/>
      <c r="D28" s="279"/>
      <c r="E28" s="279"/>
      <c r="F28" s="279"/>
      <c r="S28" s="279"/>
      <c r="T28" s="279"/>
      <c r="U28" s="279"/>
      <c r="V28" s="279"/>
      <c r="W28" s="279"/>
      <c r="X28" s="279"/>
      <c r="Y28" s="279"/>
    </row>
    <row r="29" spans="2:25" ht="12.75">
      <c r="B29" s="279"/>
      <c r="C29" s="279"/>
      <c r="D29" s="279"/>
      <c r="E29" s="279"/>
      <c r="F29" s="279"/>
      <c r="S29" s="279"/>
      <c r="T29" s="279"/>
      <c r="U29" s="279"/>
      <c r="V29" s="279"/>
      <c r="W29" s="279"/>
      <c r="X29" s="279"/>
      <c r="Y29" s="279"/>
    </row>
    <row r="30" spans="4:25" ht="12.75">
      <c r="D30" s="29"/>
      <c r="E30" s="29"/>
      <c r="F30" s="29"/>
      <c r="S30" s="29"/>
      <c r="T30" s="29"/>
      <c r="U30" s="29"/>
      <c r="V30" s="29"/>
      <c r="W30" s="29"/>
      <c r="X30" s="29"/>
      <c r="Y30" s="29"/>
    </row>
    <row r="31" spans="4:25" ht="12.75">
      <c r="D31" s="29"/>
      <c r="E31" s="29"/>
      <c r="F31" s="29"/>
      <c r="S31" s="29"/>
      <c r="T31" s="29"/>
      <c r="U31" s="29"/>
      <c r="V31" s="29"/>
      <c r="W31" s="29"/>
      <c r="X31" s="29"/>
      <c r="Y31" s="29"/>
    </row>
    <row r="32" spans="4:25" ht="12.75">
      <c r="D32" s="29"/>
      <c r="E32" s="29"/>
      <c r="F32" s="29"/>
      <c r="S32" s="29"/>
      <c r="T32" s="29"/>
      <c r="U32" s="29"/>
      <c r="V32" s="29"/>
      <c r="W32" s="29"/>
      <c r="X32" s="29"/>
      <c r="Y32" s="29"/>
    </row>
    <row r="33" spans="4:25" ht="12.75">
      <c r="D33" s="29"/>
      <c r="E33" s="29"/>
      <c r="F33" s="29"/>
      <c r="S33" s="29"/>
      <c r="T33" s="29"/>
      <c r="U33" s="29"/>
      <c r="V33" s="29"/>
      <c r="W33" s="29"/>
      <c r="X33" s="29"/>
      <c r="Y33" s="29"/>
    </row>
    <row r="34" spans="4:25" ht="12.75">
      <c r="D34" s="29"/>
      <c r="E34" s="29"/>
      <c r="F34" s="29"/>
      <c r="S34" s="29"/>
      <c r="T34" s="29"/>
      <c r="U34" s="29"/>
      <c r="V34" s="29"/>
      <c r="W34" s="29"/>
      <c r="X34" s="29"/>
      <c r="Y34" s="29"/>
    </row>
    <row r="35" spans="4:25" ht="12.75">
      <c r="D35" s="29"/>
      <c r="E35" s="29"/>
      <c r="F35" s="29"/>
      <c r="S35" s="29"/>
      <c r="T35" s="29"/>
      <c r="U35" s="29"/>
      <c r="V35" s="29"/>
      <c r="W35" s="29"/>
      <c r="X35" s="29"/>
      <c r="Y35" s="29"/>
    </row>
    <row r="36" spans="4:25" ht="12.75">
      <c r="D36" s="29"/>
      <c r="E36" s="29"/>
      <c r="F36" s="29"/>
      <c r="S36" s="29"/>
      <c r="T36" s="29"/>
      <c r="U36" s="29"/>
      <c r="V36" s="29"/>
      <c r="W36" s="29"/>
      <c r="X36" s="29"/>
      <c r="Y36" s="29"/>
    </row>
    <row r="37" spans="4:25" ht="12.75">
      <c r="D37" s="29"/>
      <c r="E37" s="29"/>
      <c r="F37" s="29"/>
      <c r="S37" s="29"/>
      <c r="T37" s="29"/>
      <c r="U37" s="29"/>
      <c r="V37" s="29"/>
      <c r="W37" s="29"/>
      <c r="X37" s="29"/>
      <c r="Y37" s="29"/>
    </row>
    <row r="38" spans="4:25" ht="12.75">
      <c r="D38" s="29"/>
      <c r="E38" s="29"/>
      <c r="F38" s="29"/>
      <c r="S38" s="29"/>
      <c r="T38" s="29"/>
      <c r="U38" s="29"/>
      <c r="V38" s="29"/>
      <c r="W38" s="29"/>
      <c r="X38" s="29"/>
      <c r="Y38" s="29"/>
    </row>
    <row r="39" spans="2:25" ht="15.75">
      <c r="B39" s="239" t="s">
        <v>33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1"/>
    </row>
    <row r="40" spans="2:25" ht="15.75">
      <c r="B40" s="242" t="s">
        <v>157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4"/>
    </row>
    <row r="41" spans="2:25" ht="12.75">
      <c r="B41" s="22"/>
      <c r="C41" s="4"/>
      <c r="D41" s="4"/>
      <c r="E41" s="4"/>
      <c r="F41" s="4"/>
      <c r="G41" s="4"/>
      <c r="H41" s="4"/>
      <c r="I41" s="4"/>
      <c r="J41" s="4"/>
      <c r="K41" s="4"/>
      <c r="L41" s="254" t="s">
        <v>44</v>
      </c>
      <c r="M41" s="254"/>
      <c r="N41" s="254"/>
      <c r="O41" s="4"/>
      <c r="P41" s="4"/>
      <c r="Q41" s="4"/>
      <c r="R41" s="4"/>
      <c r="S41" s="4"/>
      <c r="T41" s="4"/>
      <c r="U41" s="4"/>
      <c r="V41" s="4"/>
      <c r="W41" s="257" t="s">
        <v>45</v>
      </c>
      <c r="X41" s="257"/>
      <c r="Y41" s="258"/>
    </row>
    <row r="42" spans="2:25" ht="14.25">
      <c r="B42" s="23" t="s">
        <v>9</v>
      </c>
      <c r="C42" s="16"/>
      <c r="D42" s="16"/>
      <c r="E42" s="16"/>
      <c r="F42" s="16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57" t="s">
        <v>89</v>
      </c>
      <c r="X42" s="257"/>
      <c r="Y42" s="258"/>
    </row>
    <row r="43" spans="2:25" ht="14.25">
      <c r="B43" s="23" t="s">
        <v>10</v>
      </c>
      <c r="C43" s="16"/>
      <c r="D43" s="16"/>
      <c r="E43" s="16"/>
      <c r="F43" s="16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7" t="s">
        <v>139</v>
      </c>
    </row>
    <row r="44" spans="2:25" ht="14.25">
      <c r="B44" s="28" t="s">
        <v>38</v>
      </c>
      <c r="C44" s="16"/>
      <c r="D44" s="16"/>
      <c r="E44" s="16"/>
      <c r="F44" s="16"/>
      <c r="G44" s="16"/>
      <c r="H44" s="4"/>
      <c r="I44" s="4"/>
      <c r="J44" s="4"/>
      <c r="K44" s="4"/>
      <c r="L44" s="4"/>
      <c r="M44" s="4"/>
      <c r="N44" s="4"/>
      <c r="O44" s="18"/>
      <c r="P44" s="4"/>
      <c r="Q44" s="4"/>
      <c r="R44" s="4"/>
      <c r="S44" s="4"/>
      <c r="T44" s="4"/>
      <c r="U44" s="4"/>
      <c r="V44" s="4"/>
      <c r="W44" s="4"/>
      <c r="X44" s="4"/>
      <c r="Y44" s="19"/>
    </row>
    <row r="45" spans="2:25" ht="12.75">
      <c r="B45" s="2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1"/>
      <c r="R45" s="1"/>
      <c r="S45" s="1"/>
      <c r="T45" s="1"/>
      <c r="U45" s="1"/>
      <c r="V45" s="1"/>
      <c r="W45" s="1"/>
      <c r="X45" s="1"/>
      <c r="Y45" s="21"/>
    </row>
    <row r="46" spans="2:25" ht="12.75">
      <c r="B46" s="15"/>
      <c r="C46" s="8" t="s">
        <v>30</v>
      </c>
      <c r="D46" s="6" t="s">
        <v>24</v>
      </c>
      <c r="E46" s="5"/>
      <c r="F46" s="2" t="s">
        <v>28</v>
      </c>
      <c r="G46" s="251" t="s">
        <v>13</v>
      </c>
      <c r="H46" s="252"/>
      <c r="I46" s="253" t="s">
        <v>46</v>
      </c>
      <c r="J46" s="253"/>
      <c r="K46" s="251" t="s">
        <v>18</v>
      </c>
      <c r="L46" s="253"/>
      <c r="M46" s="252"/>
      <c r="N46" s="251" t="s">
        <v>18</v>
      </c>
      <c r="O46" s="253"/>
      <c r="P46" s="253"/>
      <c r="Q46" s="251" t="s">
        <v>4</v>
      </c>
      <c r="R46" s="253"/>
      <c r="S46" s="252"/>
      <c r="T46" s="251" t="s">
        <v>6</v>
      </c>
      <c r="U46" s="253"/>
      <c r="V46" s="253"/>
      <c r="W46" s="251" t="s">
        <v>7</v>
      </c>
      <c r="X46" s="252"/>
      <c r="Y46" s="255" t="s">
        <v>31</v>
      </c>
    </row>
    <row r="47" spans="2:25" ht="12.75">
      <c r="B47" s="14" t="s">
        <v>11</v>
      </c>
      <c r="C47" s="14" t="s">
        <v>29</v>
      </c>
      <c r="D47" s="10" t="s">
        <v>0</v>
      </c>
      <c r="E47" s="11" t="s">
        <v>25</v>
      </c>
      <c r="F47" s="10" t="s">
        <v>34</v>
      </c>
      <c r="G47" s="246"/>
      <c r="H47" s="248"/>
      <c r="I47" s="247" t="s">
        <v>47</v>
      </c>
      <c r="J47" s="247"/>
      <c r="K47" s="246" t="s">
        <v>5</v>
      </c>
      <c r="L47" s="247"/>
      <c r="M47" s="248"/>
      <c r="N47" s="246" t="s">
        <v>19</v>
      </c>
      <c r="O47" s="247"/>
      <c r="P47" s="247"/>
      <c r="Q47" s="246"/>
      <c r="R47" s="247"/>
      <c r="S47" s="248"/>
      <c r="T47" s="246"/>
      <c r="U47" s="247"/>
      <c r="V47" s="247"/>
      <c r="W47" s="246"/>
      <c r="X47" s="248"/>
      <c r="Y47" s="256"/>
    </row>
    <row r="48" spans="2:25" ht="13.5" thickBot="1">
      <c r="B48" s="14" t="s">
        <v>8</v>
      </c>
      <c r="C48" s="14" t="s">
        <v>12</v>
      </c>
      <c r="D48" s="10" t="s">
        <v>12</v>
      </c>
      <c r="E48" s="10" t="s">
        <v>26</v>
      </c>
      <c r="F48" s="10" t="s">
        <v>27</v>
      </c>
      <c r="G48" s="2" t="s">
        <v>14</v>
      </c>
      <c r="H48" s="2" t="s">
        <v>15</v>
      </c>
      <c r="I48" s="2" t="s">
        <v>16</v>
      </c>
      <c r="J48" s="2" t="s">
        <v>17</v>
      </c>
      <c r="K48" s="2" t="s">
        <v>1</v>
      </c>
      <c r="L48" s="2" t="s">
        <v>2</v>
      </c>
      <c r="M48" s="78" t="s">
        <v>3</v>
      </c>
      <c r="N48" s="2" t="s">
        <v>1</v>
      </c>
      <c r="O48" s="2" t="s">
        <v>2</v>
      </c>
      <c r="P48" s="8" t="s">
        <v>3</v>
      </c>
      <c r="Q48" s="2" t="s">
        <v>20</v>
      </c>
      <c r="R48" s="2" t="s">
        <v>2</v>
      </c>
      <c r="S48" s="78" t="s">
        <v>3</v>
      </c>
      <c r="T48" s="2" t="s">
        <v>23</v>
      </c>
      <c r="U48" s="8" t="s">
        <v>27</v>
      </c>
      <c r="V48" s="8" t="s">
        <v>32</v>
      </c>
      <c r="W48" s="8" t="s">
        <v>21</v>
      </c>
      <c r="X48" s="8" t="s">
        <v>22</v>
      </c>
      <c r="Y48" s="256"/>
    </row>
    <row r="49" spans="2:25" ht="12" customHeight="1">
      <c r="B49" s="79"/>
      <c r="C49" s="80"/>
      <c r="D49" s="81" t="s">
        <v>68</v>
      </c>
      <c r="E49" s="82"/>
      <c r="F49" s="83"/>
      <c r="G49" s="83"/>
      <c r="H49" s="83"/>
      <c r="I49" s="83"/>
      <c r="J49" s="83"/>
      <c r="K49" s="84"/>
      <c r="L49" s="84"/>
      <c r="M49" s="84"/>
      <c r="N49" s="84"/>
      <c r="O49" s="84"/>
      <c r="P49" s="85"/>
      <c r="Q49" s="86"/>
      <c r="R49" s="86"/>
      <c r="S49" s="86"/>
      <c r="T49" s="87"/>
      <c r="U49" s="87"/>
      <c r="V49" s="87"/>
      <c r="W49" s="87"/>
      <c r="X49" s="87"/>
      <c r="Y49" s="88"/>
    </row>
    <row r="50" spans="2:25" ht="12" customHeight="1">
      <c r="B50" s="89"/>
      <c r="C50" s="90"/>
      <c r="D50" s="91" t="s">
        <v>81</v>
      </c>
      <c r="E50" s="92"/>
      <c r="F50" s="93"/>
      <c r="G50" s="93"/>
      <c r="H50" s="93"/>
      <c r="I50" s="93"/>
      <c r="J50" s="93"/>
      <c r="K50" s="94"/>
      <c r="L50" s="94"/>
      <c r="M50" s="94"/>
      <c r="N50" s="94"/>
      <c r="O50" s="94"/>
      <c r="P50" s="95"/>
      <c r="Q50" s="96"/>
      <c r="R50" s="96"/>
      <c r="S50" s="96"/>
      <c r="T50" s="97"/>
      <c r="U50" s="97"/>
      <c r="V50" s="97"/>
      <c r="W50" s="97"/>
      <c r="X50" s="97"/>
      <c r="Y50" s="98"/>
    </row>
    <row r="51" spans="2:25" ht="9" customHeight="1">
      <c r="B51" s="99"/>
      <c r="C51" s="100"/>
      <c r="D51" s="101"/>
      <c r="E51" s="102"/>
      <c r="F51" s="103"/>
      <c r="G51" s="104"/>
      <c r="H51" s="104"/>
      <c r="I51" s="105"/>
      <c r="J51" s="105"/>
      <c r="K51" s="106"/>
      <c r="L51" s="106"/>
      <c r="M51" s="107"/>
      <c r="N51" s="106"/>
      <c r="O51" s="106"/>
      <c r="P51" s="108"/>
      <c r="Q51" s="109"/>
      <c r="R51" s="109"/>
      <c r="S51" s="107"/>
      <c r="T51" s="110"/>
      <c r="U51" s="111"/>
      <c r="V51" s="111"/>
      <c r="W51" s="112"/>
      <c r="X51" s="103"/>
      <c r="Y51" s="113"/>
    </row>
    <row r="52" spans="2:25" ht="33.75" customHeight="1">
      <c r="B52" s="99"/>
      <c r="C52" s="100"/>
      <c r="D52" s="114" t="s">
        <v>90</v>
      </c>
      <c r="E52" s="114" t="s">
        <v>91</v>
      </c>
      <c r="F52" s="115" t="s">
        <v>88</v>
      </c>
      <c r="G52" s="237">
        <v>42856</v>
      </c>
      <c r="H52" s="237">
        <v>43312</v>
      </c>
      <c r="I52" s="169">
        <v>100</v>
      </c>
      <c r="J52" s="125">
        <f>N52*100/K52</f>
        <v>97.96761970375475</v>
      </c>
      <c r="K52" s="208">
        <v>161639.04</v>
      </c>
      <c r="L52" s="208">
        <f>K52</f>
        <v>161639.04</v>
      </c>
      <c r="M52" s="209">
        <v>0</v>
      </c>
      <c r="N52" s="196">
        <v>158353.92</v>
      </c>
      <c r="O52" s="195">
        <f>N52</f>
        <v>158353.92</v>
      </c>
      <c r="P52" s="210">
        <v>0</v>
      </c>
      <c r="Q52" s="195">
        <f>K52-N52</f>
        <v>3285.1199999999953</v>
      </c>
      <c r="R52" s="195">
        <f>L52-O52</f>
        <v>3285.1199999999953</v>
      </c>
      <c r="S52" s="209">
        <f>M52-P52</f>
        <v>0</v>
      </c>
      <c r="T52" s="102" t="s">
        <v>41</v>
      </c>
      <c r="U52" s="120">
        <v>32</v>
      </c>
      <c r="V52" s="120">
        <v>32</v>
      </c>
      <c r="W52" s="102" t="s">
        <v>102</v>
      </c>
      <c r="X52" s="121">
        <v>400</v>
      </c>
      <c r="Y52" s="122"/>
    </row>
    <row r="53" spans="2:25" ht="9" customHeight="1">
      <c r="B53" s="99"/>
      <c r="C53" s="100"/>
      <c r="D53" s="123"/>
      <c r="E53" s="124"/>
      <c r="F53" s="103"/>
      <c r="G53" s="104"/>
      <c r="H53" s="104"/>
      <c r="I53" s="169"/>
      <c r="J53" s="169"/>
      <c r="K53" s="208"/>
      <c r="L53" s="208"/>
      <c r="M53" s="209"/>
      <c r="N53" s="196"/>
      <c r="O53" s="196"/>
      <c r="P53" s="210"/>
      <c r="Q53" s="211"/>
      <c r="R53" s="211"/>
      <c r="S53" s="210"/>
      <c r="T53" s="102"/>
      <c r="U53" s="120"/>
      <c r="V53" s="120"/>
      <c r="W53" s="102"/>
      <c r="X53" s="121"/>
      <c r="Y53" s="122"/>
    </row>
    <row r="54" spans="2:25" ht="34.5" customHeight="1">
      <c r="B54" s="99"/>
      <c r="C54" s="100"/>
      <c r="D54" s="114" t="s">
        <v>92</v>
      </c>
      <c r="E54" s="114" t="s">
        <v>93</v>
      </c>
      <c r="F54" s="115" t="s">
        <v>88</v>
      </c>
      <c r="G54" s="237">
        <v>42856</v>
      </c>
      <c r="H54" s="237">
        <v>43312</v>
      </c>
      <c r="I54" s="169">
        <v>100</v>
      </c>
      <c r="J54" s="125">
        <f>N54*100/K54</f>
        <v>97.96761970375474</v>
      </c>
      <c r="K54" s="208">
        <v>202048.8</v>
      </c>
      <c r="L54" s="208">
        <f>K54</f>
        <v>202048.8</v>
      </c>
      <c r="M54" s="209">
        <v>0</v>
      </c>
      <c r="N54" s="196">
        <v>197942.4</v>
      </c>
      <c r="O54" s="195">
        <f>N54</f>
        <v>197942.4</v>
      </c>
      <c r="P54" s="210">
        <v>0</v>
      </c>
      <c r="Q54" s="195">
        <f>K54-N54</f>
        <v>4106.399999999994</v>
      </c>
      <c r="R54" s="195">
        <f>L54-O54</f>
        <v>4106.399999999994</v>
      </c>
      <c r="S54" s="209">
        <f>M54-P54</f>
        <v>0</v>
      </c>
      <c r="T54" s="102" t="s">
        <v>41</v>
      </c>
      <c r="U54" s="120">
        <v>40</v>
      </c>
      <c r="V54" s="120">
        <v>40</v>
      </c>
      <c r="W54" s="102" t="s">
        <v>102</v>
      </c>
      <c r="X54" s="121">
        <v>350</v>
      </c>
      <c r="Y54" s="122"/>
    </row>
    <row r="55" spans="2:25" ht="9" customHeight="1">
      <c r="B55" s="99"/>
      <c r="C55" s="100"/>
      <c r="D55" s="123"/>
      <c r="E55" s="124"/>
      <c r="F55" s="103"/>
      <c r="G55" s="104"/>
      <c r="H55" s="104"/>
      <c r="I55" s="169"/>
      <c r="J55" s="169"/>
      <c r="K55" s="208"/>
      <c r="L55" s="208"/>
      <c r="M55" s="209"/>
      <c r="N55" s="196"/>
      <c r="O55" s="196"/>
      <c r="P55" s="210"/>
      <c r="Q55" s="211"/>
      <c r="R55" s="211"/>
      <c r="S55" s="210"/>
      <c r="T55" s="102"/>
      <c r="U55" s="120"/>
      <c r="V55" s="120"/>
      <c r="W55" s="102"/>
      <c r="X55" s="121"/>
      <c r="Y55" s="122"/>
    </row>
    <row r="56" spans="2:25" ht="21" customHeight="1">
      <c r="B56" s="99"/>
      <c r="C56" s="100"/>
      <c r="D56" s="114" t="s">
        <v>94</v>
      </c>
      <c r="E56" s="114" t="s">
        <v>95</v>
      </c>
      <c r="F56" s="115" t="s">
        <v>88</v>
      </c>
      <c r="G56" s="237">
        <v>42856</v>
      </c>
      <c r="H56" s="237">
        <v>43312</v>
      </c>
      <c r="I56" s="169">
        <v>100</v>
      </c>
      <c r="J56" s="125">
        <f>N56*100/K56</f>
        <v>99.24216327936617</v>
      </c>
      <c r="K56" s="208">
        <v>126280.5</v>
      </c>
      <c r="L56" s="208">
        <f>K56</f>
        <v>126280.5</v>
      </c>
      <c r="M56" s="209">
        <v>0</v>
      </c>
      <c r="N56" s="196">
        <v>125323.5</v>
      </c>
      <c r="O56" s="195">
        <f>N56</f>
        <v>125323.5</v>
      </c>
      <c r="P56" s="210">
        <v>0</v>
      </c>
      <c r="Q56" s="195">
        <f>K56-N56</f>
        <v>957</v>
      </c>
      <c r="R56" s="195">
        <f>L56-O56</f>
        <v>957</v>
      </c>
      <c r="S56" s="209">
        <f>M56-P56</f>
        <v>0</v>
      </c>
      <c r="T56" s="102" t="s">
        <v>41</v>
      </c>
      <c r="U56" s="120">
        <v>25</v>
      </c>
      <c r="V56" s="120">
        <v>25</v>
      </c>
      <c r="W56" s="102" t="s">
        <v>102</v>
      </c>
      <c r="X56" s="121">
        <v>150</v>
      </c>
      <c r="Y56" s="122"/>
    </row>
    <row r="57" spans="2:25" ht="7.5" customHeight="1">
      <c r="B57" s="99"/>
      <c r="C57" s="100"/>
      <c r="D57" s="123"/>
      <c r="E57" s="92"/>
      <c r="F57" s="115"/>
      <c r="G57" s="115"/>
      <c r="H57" s="115"/>
      <c r="I57" s="125"/>
      <c r="J57" s="125"/>
      <c r="K57" s="208"/>
      <c r="L57" s="208"/>
      <c r="M57" s="209"/>
      <c r="N57" s="195"/>
      <c r="O57" s="195"/>
      <c r="P57" s="209"/>
      <c r="Q57" s="195"/>
      <c r="R57" s="195"/>
      <c r="S57" s="212"/>
      <c r="T57" s="102"/>
      <c r="U57" s="120"/>
      <c r="V57" s="120"/>
      <c r="W57" s="102"/>
      <c r="X57" s="121"/>
      <c r="Y57" s="128"/>
    </row>
    <row r="58" spans="2:25" ht="21" customHeight="1">
      <c r="B58" s="99"/>
      <c r="C58" s="100"/>
      <c r="D58" s="114" t="s">
        <v>96</v>
      </c>
      <c r="E58" s="114" t="s">
        <v>97</v>
      </c>
      <c r="F58" s="115" t="s">
        <v>88</v>
      </c>
      <c r="G58" s="237">
        <v>42856</v>
      </c>
      <c r="H58" s="237">
        <v>43312</v>
      </c>
      <c r="I58" s="125">
        <v>100</v>
      </c>
      <c r="J58" s="125">
        <f>N58*100/K58</f>
        <v>100.17015691258744</v>
      </c>
      <c r="K58" s="208">
        <v>323278.08</v>
      </c>
      <c r="L58" s="208">
        <f>K58</f>
        <v>323278.08</v>
      </c>
      <c r="M58" s="209">
        <v>0</v>
      </c>
      <c r="N58" s="197">
        <v>323828.16</v>
      </c>
      <c r="O58" s="195">
        <f>N58</f>
        <v>323828.16</v>
      </c>
      <c r="P58" s="209">
        <v>0</v>
      </c>
      <c r="Q58" s="195">
        <f>K58-N58</f>
        <v>-550.0799999999581</v>
      </c>
      <c r="R58" s="195">
        <f>L58-O58</f>
        <v>-550.0799999999581</v>
      </c>
      <c r="S58" s="209">
        <f>M58-P58</f>
        <v>0</v>
      </c>
      <c r="T58" s="102" t="s">
        <v>41</v>
      </c>
      <c r="U58" s="120">
        <v>64</v>
      </c>
      <c r="V58" s="120">
        <v>64</v>
      </c>
      <c r="W58" s="102" t="s">
        <v>102</v>
      </c>
      <c r="X58" s="121">
        <v>300</v>
      </c>
      <c r="Y58" s="128"/>
    </row>
    <row r="59" spans="2:25" ht="9" customHeight="1">
      <c r="B59" s="99"/>
      <c r="C59" s="100"/>
      <c r="D59" s="131"/>
      <c r="E59" s="92"/>
      <c r="F59" s="115"/>
      <c r="G59" s="129"/>
      <c r="H59" s="129"/>
      <c r="I59" s="125"/>
      <c r="J59" s="125"/>
      <c r="K59" s="208"/>
      <c r="L59" s="208"/>
      <c r="M59" s="209"/>
      <c r="N59" s="197"/>
      <c r="O59" s="197"/>
      <c r="P59" s="209"/>
      <c r="Q59" s="197"/>
      <c r="R59" s="197"/>
      <c r="S59" s="212"/>
      <c r="T59" s="102"/>
      <c r="U59" s="120"/>
      <c r="V59" s="120"/>
      <c r="W59" s="102"/>
      <c r="X59" s="121"/>
      <c r="Y59" s="128"/>
    </row>
    <row r="60" spans="2:25" ht="44.25" customHeight="1">
      <c r="B60" s="99"/>
      <c r="C60" s="100"/>
      <c r="D60" s="114" t="s">
        <v>98</v>
      </c>
      <c r="E60" s="114" t="s">
        <v>99</v>
      </c>
      <c r="F60" s="115" t="s">
        <v>88</v>
      </c>
      <c r="G60" s="237">
        <v>42856</v>
      </c>
      <c r="H60" s="237">
        <v>43312</v>
      </c>
      <c r="I60" s="125">
        <v>100</v>
      </c>
      <c r="J60" s="125">
        <f>N60*100/K60</f>
        <v>99.24216327936617</v>
      </c>
      <c r="K60" s="208">
        <v>141434.16</v>
      </c>
      <c r="L60" s="208">
        <f>K60</f>
        <v>141434.16</v>
      </c>
      <c r="M60" s="209">
        <v>0</v>
      </c>
      <c r="N60" s="197">
        <v>140362.32</v>
      </c>
      <c r="O60" s="195">
        <f>N60</f>
        <v>140362.32</v>
      </c>
      <c r="P60" s="209">
        <v>0</v>
      </c>
      <c r="Q60" s="195">
        <f>K60-N60</f>
        <v>1071.8399999999965</v>
      </c>
      <c r="R60" s="195">
        <f>L60-O60</f>
        <v>1071.8399999999965</v>
      </c>
      <c r="S60" s="209">
        <f>M60-P60</f>
        <v>0</v>
      </c>
      <c r="T60" s="102" t="s">
        <v>41</v>
      </c>
      <c r="U60" s="120">
        <v>28</v>
      </c>
      <c r="V60" s="120">
        <v>28</v>
      </c>
      <c r="W60" s="102" t="s">
        <v>102</v>
      </c>
      <c r="X60" s="121">
        <v>800</v>
      </c>
      <c r="Y60" s="128"/>
    </row>
    <row r="61" spans="2:25" ht="7.5" customHeight="1">
      <c r="B61" s="99"/>
      <c r="C61" s="100"/>
      <c r="D61" s="123"/>
      <c r="E61" s="102"/>
      <c r="F61" s="115"/>
      <c r="G61" s="129"/>
      <c r="H61" s="129"/>
      <c r="I61" s="125"/>
      <c r="J61" s="125"/>
      <c r="K61" s="208"/>
      <c r="L61" s="208"/>
      <c r="M61" s="209"/>
      <c r="N61" s="195"/>
      <c r="O61" s="195"/>
      <c r="P61" s="209"/>
      <c r="Q61" s="195"/>
      <c r="R61" s="195"/>
      <c r="S61" s="212"/>
      <c r="T61" s="92"/>
      <c r="U61" s="120"/>
      <c r="V61" s="120"/>
      <c r="W61" s="102"/>
      <c r="X61" s="121"/>
      <c r="Y61" s="128"/>
    </row>
    <row r="62" spans="2:29" ht="24" customHeight="1">
      <c r="B62" s="99"/>
      <c r="C62" s="100"/>
      <c r="D62" s="114" t="s">
        <v>100</v>
      </c>
      <c r="E62" s="114" t="s">
        <v>101</v>
      </c>
      <c r="F62" s="115" t="s">
        <v>88</v>
      </c>
      <c r="G62" s="237">
        <v>42856</v>
      </c>
      <c r="H62" s="237">
        <v>43312</v>
      </c>
      <c r="I62" s="125">
        <v>100</v>
      </c>
      <c r="J62" s="125">
        <f>N62*100/K62</f>
        <v>99.24216327936617</v>
      </c>
      <c r="K62" s="208">
        <v>65665.86</v>
      </c>
      <c r="L62" s="208">
        <f>K62</f>
        <v>65665.86</v>
      </c>
      <c r="M62" s="209">
        <v>0</v>
      </c>
      <c r="N62" s="195">
        <v>65168.22</v>
      </c>
      <c r="O62" s="195">
        <f>N62</f>
        <v>65168.22</v>
      </c>
      <c r="P62" s="209">
        <v>0</v>
      </c>
      <c r="Q62" s="195">
        <f>K62-N62</f>
        <v>497.6399999999994</v>
      </c>
      <c r="R62" s="195">
        <f>L62-O62</f>
        <v>497.6399999999994</v>
      </c>
      <c r="S62" s="209">
        <f>M62-P62</f>
        <v>0</v>
      </c>
      <c r="T62" s="102" t="s">
        <v>41</v>
      </c>
      <c r="U62" s="120">
        <v>13</v>
      </c>
      <c r="V62" s="120">
        <v>13</v>
      </c>
      <c r="W62" s="102" t="s">
        <v>102</v>
      </c>
      <c r="X62" s="121">
        <v>600</v>
      </c>
      <c r="Y62" s="128"/>
      <c r="AC62" s="34" t="s">
        <v>43</v>
      </c>
    </row>
    <row r="63" spans="2:25" ht="12" customHeight="1">
      <c r="B63" s="99"/>
      <c r="C63" s="100"/>
      <c r="D63" s="132"/>
      <c r="E63" s="97"/>
      <c r="F63" s="133"/>
      <c r="G63" s="115"/>
      <c r="H63" s="115"/>
      <c r="I63" s="125"/>
      <c r="J63" s="125"/>
      <c r="K63" s="134"/>
      <c r="L63" s="134"/>
      <c r="M63" s="135"/>
      <c r="N63" s="134"/>
      <c r="O63" s="134"/>
      <c r="P63" s="136"/>
      <c r="Q63" s="134"/>
      <c r="R63" s="134"/>
      <c r="S63" s="137"/>
      <c r="T63" s="138"/>
      <c r="U63" s="139"/>
      <c r="V63" s="139"/>
      <c r="W63" s="140"/>
      <c r="X63" s="138"/>
      <c r="Y63" s="141"/>
    </row>
    <row r="64" spans="2:25" ht="12" customHeight="1" thickBot="1">
      <c r="B64" s="142"/>
      <c r="C64" s="143"/>
      <c r="D64" s="144"/>
      <c r="E64" s="145"/>
      <c r="F64" s="146"/>
      <c r="G64" s="147"/>
      <c r="H64" s="147"/>
      <c r="I64" s="148"/>
      <c r="J64" s="148"/>
      <c r="K64" s="149"/>
      <c r="L64" s="150"/>
      <c r="M64" s="150"/>
      <c r="N64" s="149"/>
      <c r="O64" s="149"/>
      <c r="P64" s="151"/>
      <c r="Q64" s="149"/>
      <c r="R64" s="149"/>
      <c r="S64" s="152"/>
      <c r="T64" s="153"/>
      <c r="U64" s="152"/>
      <c r="V64" s="154"/>
      <c r="W64" s="153"/>
      <c r="X64" s="154"/>
      <c r="Y64" s="155"/>
    </row>
    <row r="65" spans="2:25" ht="13.5" thickBot="1">
      <c r="B65" s="12"/>
      <c r="C65" s="12"/>
      <c r="D65" s="249"/>
      <c r="E65" s="249"/>
      <c r="F65" s="250" t="s">
        <v>103</v>
      </c>
      <c r="G65" s="249"/>
      <c r="H65" s="249"/>
      <c r="I65" s="249"/>
      <c r="J65" s="12"/>
      <c r="K65" s="179">
        <f aca="true" t="shared" si="1" ref="K65:S65">SUM(K52:K64)</f>
        <v>1020346.44</v>
      </c>
      <c r="L65" s="179">
        <f t="shared" si="1"/>
        <v>1020346.44</v>
      </c>
      <c r="M65" s="179">
        <f t="shared" si="1"/>
        <v>0</v>
      </c>
      <c r="N65" s="179">
        <f t="shared" si="1"/>
        <v>1010978.52</v>
      </c>
      <c r="O65" s="179">
        <f t="shared" si="1"/>
        <v>1010978.52</v>
      </c>
      <c r="P65" s="179">
        <f t="shared" si="1"/>
        <v>0</v>
      </c>
      <c r="Q65" s="179">
        <f t="shared" si="1"/>
        <v>9367.920000000027</v>
      </c>
      <c r="R65" s="179">
        <f t="shared" si="1"/>
        <v>9367.920000000027</v>
      </c>
      <c r="S65" s="179">
        <f t="shared" si="1"/>
        <v>0</v>
      </c>
      <c r="T65" s="12"/>
      <c r="U65" s="12"/>
      <c r="V65" s="12"/>
      <c r="W65" s="12"/>
      <c r="X65" s="184">
        <f>SUM(X52:X64)</f>
        <v>2600</v>
      </c>
      <c r="Y65" s="33"/>
    </row>
    <row r="66" spans="2:25" ht="12.75">
      <c r="B66" s="12"/>
      <c r="C66" s="12"/>
      <c r="D66" s="31"/>
      <c r="E66" s="31"/>
      <c r="F66" s="32"/>
      <c r="G66" s="31"/>
      <c r="H66" s="31"/>
      <c r="I66" s="31"/>
      <c r="J66" s="12"/>
      <c r="K66" s="76"/>
      <c r="L66" s="76"/>
      <c r="M66" s="76"/>
      <c r="N66" s="76"/>
      <c r="O66" s="76"/>
      <c r="P66" s="77"/>
      <c r="Q66" s="76"/>
      <c r="R66" s="76"/>
      <c r="S66" s="77"/>
      <c r="T66" s="12"/>
      <c r="U66" s="12"/>
      <c r="V66" s="12"/>
      <c r="W66" s="12"/>
      <c r="X66" s="12"/>
      <c r="Y66" s="33"/>
    </row>
    <row r="67" spans="2:25" ht="12.75">
      <c r="B67" s="12"/>
      <c r="C67" s="12"/>
      <c r="D67" s="31"/>
      <c r="E67" s="31"/>
      <c r="F67" s="32"/>
      <c r="G67" s="31"/>
      <c r="H67" s="31"/>
      <c r="I67" s="31"/>
      <c r="J67" s="12"/>
      <c r="K67" s="76"/>
      <c r="L67" s="76"/>
      <c r="M67" s="76"/>
      <c r="N67" s="76"/>
      <c r="O67" s="76"/>
      <c r="P67" s="77"/>
      <c r="Q67" s="76"/>
      <c r="R67" s="76"/>
      <c r="S67" s="77"/>
      <c r="T67" s="12"/>
      <c r="U67" s="12"/>
      <c r="V67" s="12"/>
      <c r="W67" s="12"/>
      <c r="X67" s="12"/>
      <c r="Y67" s="33"/>
    </row>
    <row r="68" spans="2:25" ht="12.75">
      <c r="B68" s="12"/>
      <c r="C68" s="12"/>
      <c r="D68" s="31"/>
      <c r="E68" s="31"/>
      <c r="F68" s="32"/>
      <c r="G68" s="31"/>
      <c r="H68" s="31"/>
      <c r="I68" s="31"/>
      <c r="J68" s="12"/>
      <c r="K68" s="76"/>
      <c r="L68" s="76"/>
      <c r="M68" s="76"/>
      <c r="N68" s="76"/>
      <c r="O68" s="76"/>
      <c r="P68" s="77"/>
      <c r="Q68" s="76"/>
      <c r="R68" s="76"/>
      <c r="S68" s="77"/>
      <c r="T68" s="12"/>
      <c r="U68" s="12"/>
      <c r="V68" s="12"/>
      <c r="W68" s="12"/>
      <c r="X68" s="12"/>
      <c r="Y68" s="33"/>
    </row>
    <row r="69" spans="6:18" ht="12.75">
      <c r="F69" s="245"/>
      <c r="G69" s="245"/>
      <c r="L69" s="26"/>
      <c r="N69" s="26"/>
      <c r="O69" s="26"/>
      <c r="Q69" s="27"/>
      <c r="R69" s="27"/>
    </row>
    <row r="70" spans="2:25" ht="12.75">
      <c r="B70" s="279"/>
      <c r="C70" s="279"/>
      <c r="D70" s="279"/>
      <c r="E70" s="279"/>
      <c r="F70" s="279"/>
      <c r="S70" s="279"/>
      <c r="T70" s="279"/>
      <c r="U70" s="279"/>
      <c r="V70" s="279"/>
      <c r="W70" s="279"/>
      <c r="X70" s="279"/>
      <c r="Y70" s="279"/>
    </row>
    <row r="71" spans="2:25" ht="12.75">
      <c r="B71" s="279"/>
      <c r="C71" s="279"/>
      <c r="D71" s="279"/>
      <c r="E71" s="279"/>
      <c r="F71" s="279"/>
      <c r="S71" s="279"/>
      <c r="T71" s="279"/>
      <c r="U71" s="279"/>
      <c r="V71" s="279"/>
      <c r="W71" s="279"/>
      <c r="X71" s="279"/>
      <c r="Y71" s="279"/>
    </row>
    <row r="72" spans="4:25" ht="12.75">
      <c r="D72" s="29"/>
      <c r="E72" s="29"/>
      <c r="F72" s="29"/>
      <c r="S72" s="29"/>
      <c r="T72" s="29"/>
      <c r="U72" s="29"/>
      <c r="V72" s="29"/>
      <c r="W72" s="29"/>
      <c r="X72" s="29"/>
      <c r="Y72" s="29"/>
    </row>
    <row r="73" spans="4:25" ht="12.75">
      <c r="D73" s="29"/>
      <c r="E73" s="29"/>
      <c r="F73" s="29"/>
      <c r="S73" s="29"/>
      <c r="T73" s="29"/>
      <c r="U73" s="29"/>
      <c r="V73" s="29"/>
      <c r="W73" s="29"/>
      <c r="X73" s="29"/>
      <c r="Y73" s="29"/>
    </row>
    <row r="74" spans="2:25" ht="15.75">
      <c r="B74" s="239" t="s">
        <v>33</v>
      </c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1"/>
    </row>
    <row r="75" spans="2:25" ht="15.75">
      <c r="B75" s="242" t="s">
        <v>157</v>
      </c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4"/>
    </row>
    <row r="76" spans="2:25" ht="12.75">
      <c r="B76" s="22"/>
      <c r="C76" s="4"/>
      <c r="D76" s="4"/>
      <c r="E76" s="4"/>
      <c r="F76" s="4"/>
      <c r="G76" s="4"/>
      <c r="H76" s="4"/>
      <c r="I76" s="4"/>
      <c r="J76" s="4"/>
      <c r="K76" s="4"/>
      <c r="L76" s="254" t="s">
        <v>44</v>
      </c>
      <c r="M76" s="254"/>
      <c r="N76" s="254"/>
      <c r="O76" s="4"/>
      <c r="P76" s="4"/>
      <c r="Q76" s="4"/>
      <c r="R76" s="4"/>
      <c r="S76" s="4"/>
      <c r="T76" s="4"/>
      <c r="U76" s="4"/>
      <c r="V76" s="4"/>
      <c r="W76" s="257" t="s">
        <v>45</v>
      </c>
      <c r="X76" s="257"/>
      <c r="Y76" s="258"/>
    </row>
    <row r="77" spans="2:25" ht="14.25">
      <c r="B77" s="23" t="s">
        <v>9</v>
      </c>
      <c r="C77" s="16"/>
      <c r="D77" s="16"/>
      <c r="E77" s="16"/>
      <c r="F77" s="16"/>
      <c r="G77" s="1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257" t="s">
        <v>89</v>
      </c>
      <c r="X77" s="257"/>
      <c r="Y77" s="258"/>
    </row>
    <row r="78" spans="2:25" ht="14.25">
      <c r="B78" s="23" t="s">
        <v>10</v>
      </c>
      <c r="C78" s="16"/>
      <c r="D78" s="16"/>
      <c r="E78" s="16"/>
      <c r="F78" s="16"/>
      <c r="G78" s="1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" t="s">
        <v>140</v>
      </c>
    </row>
    <row r="79" spans="2:25" ht="14.25">
      <c r="B79" s="28" t="s">
        <v>38</v>
      </c>
      <c r="C79" s="16"/>
      <c r="D79" s="16"/>
      <c r="E79" s="16"/>
      <c r="F79" s="16"/>
      <c r="G79" s="16"/>
      <c r="H79" s="4"/>
      <c r="I79" s="4"/>
      <c r="J79" s="4"/>
      <c r="K79" s="4"/>
      <c r="L79" s="4"/>
      <c r="M79" s="4"/>
      <c r="N79" s="4"/>
      <c r="O79" s="18"/>
      <c r="P79" s="4"/>
      <c r="Q79" s="4"/>
      <c r="R79" s="4"/>
      <c r="S79" s="4"/>
      <c r="T79" s="4"/>
      <c r="U79" s="4"/>
      <c r="V79" s="4"/>
      <c r="W79" s="4"/>
      <c r="X79" s="4"/>
      <c r="Y79" s="19"/>
    </row>
    <row r="80" spans="2:25" ht="12.75">
      <c r="B80" s="2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4"/>
      <c r="P80" s="1"/>
      <c r="Q80" s="1"/>
      <c r="R80" s="1"/>
      <c r="S80" s="1"/>
      <c r="T80" s="1"/>
      <c r="U80" s="1"/>
      <c r="V80" s="1"/>
      <c r="W80" s="1"/>
      <c r="X80" s="1"/>
      <c r="Y80" s="21"/>
    </row>
    <row r="81" spans="2:25" ht="12.75">
      <c r="B81" s="15"/>
      <c r="C81" s="8" t="s">
        <v>30</v>
      </c>
      <c r="D81" s="6" t="s">
        <v>24</v>
      </c>
      <c r="E81" s="5"/>
      <c r="F81" s="2" t="s">
        <v>28</v>
      </c>
      <c r="G81" s="251" t="s">
        <v>13</v>
      </c>
      <c r="H81" s="252"/>
      <c r="I81" s="253" t="s">
        <v>46</v>
      </c>
      <c r="J81" s="253"/>
      <c r="K81" s="251" t="s">
        <v>18</v>
      </c>
      <c r="L81" s="253"/>
      <c r="M81" s="252"/>
      <c r="N81" s="251" t="s">
        <v>18</v>
      </c>
      <c r="O81" s="253"/>
      <c r="P81" s="253"/>
      <c r="Q81" s="251" t="s">
        <v>4</v>
      </c>
      <c r="R81" s="253"/>
      <c r="S81" s="252"/>
      <c r="T81" s="251" t="s">
        <v>6</v>
      </c>
      <c r="U81" s="253"/>
      <c r="V81" s="253"/>
      <c r="W81" s="251" t="s">
        <v>7</v>
      </c>
      <c r="X81" s="252"/>
      <c r="Y81" s="255" t="s">
        <v>31</v>
      </c>
    </row>
    <row r="82" spans="2:25" ht="12.75">
      <c r="B82" s="14" t="s">
        <v>11</v>
      </c>
      <c r="C82" s="14" t="s">
        <v>29</v>
      </c>
      <c r="D82" s="10" t="s">
        <v>0</v>
      </c>
      <c r="E82" s="11" t="s">
        <v>25</v>
      </c>
      <c r="F82" s="10" t="s">
        <v>34</v>
      </c>
      <c r="G82" s="246"/>
      <c r="H82" s="248"/>
      <c r="I82" s="247" t="s">
        <v>47</v>
      </c>
      <c r="J82" s="247"/>
      <c r="K82" s="246" t="s">
        <v>5</v>
      </c>
      <c r="L82" s="247"/>
      <c r="M82" s="248"/>
      <c r="N82" s="246" t="s">
        <v>19</v>
      </c>
      <c r="O82" s="247"/>
      <c r="P82" s="247"/>
      <c r="Q82" s="246"/>
      <c r="R82" s="247"/>
      <c r="S82" s="248"/>
      <c r="T82" s="246"/>
      <c r="U82" s="247"/>
      <c r="V82" s="247"/>
      <c r="W82" s="246"/>
      <c r="X82" s="248"/>
      <c r="Y82" s="256"/>
    </row>
    <row r="83" spans="2:25" ht="13.5" thickBot="1">
      <c r="B83" s="14" t="s">
        <v>8</v>
      </c>
      <c r="C83" s="14" t="s">
        <v>12</v>
      </c>
      <c r="D83" s="10" t="s">
        <v>12</v>
      </c>
      <c r="E83" s="10" t="s">
        <v>26</v>
      </c>
      <c r="F83" s="10" t="s">
        <v>27</v>
      </c>
      <c r="G83" s="2" t="s">
        <v>14</v>
      </c>
      <c r="H83" s="2" t="s">
        <v>15</v>
      </c>
      <c r="I83" s="2" t="s">
        <v>16</v>
      </c>
      <c r="J83" s="2" t="s">
        <v>17</v>
      </c>
      <c r="K83" s="2" t="s">
        <v>1</v>
      </c>
      <c r="L83" s="2" t="s">
        <v>2</v>
      </c>
      <c r="M83" s="78" t="s">
        <v>3</v>
      </c>
      <c r="N83" s="2" t="s">
        <v>1</v>
      </c>
      <c r="O83" s="2" t="s">
        <v>2</v>
      </c>
      <c r="P83" s="8" t="s">
        <v>3</v>
      </c>
      <c r="Q83" s="2" t="s">
        <v>20</v>
      </c>
      <c r="R83" s="2" t="s">
        <v>2</v>
      </c>
      <c r="S83" s="78" t="s">
        <v>3</v>
      </c>
      <c r="T83" s="2" t="s">
        <v>23</v>
      </c>
      <c r="U83" s="8" t="s">
        <v>27</v>
      </c>
      <c r="V83" s="8" t="s">
        <v>32</v>
      </c>
      <c r="W83" s="8" t="s">
        <v>21</v>
      </c>
      <c r="X83" s="8" t="s">
        <v>22</v>
      </c>
      <c r="Y83" s="256"/>
    </row>
    <row r="84" spans="2:25" ht="12" customHeight="1">
      <c r="B84" s="79"/>
      <c r="C84" s="80"/>
      <c r="D84" s="81" t="s">
        <v>68</v>
      </c>
      <c r="E84" s="82"/>
      <c r="F84" s="83"/>
      <c r="G84" s="83"/>
      <c r="H84" s="83"/>
      <c r="I84" s="83"/>
      <c r="J84" s="83"/>
      <c r="K84" s="84"/>
      <c r="L84" s="84"/>
      <c r="M84" s="84"/>
      <c r="N84" s="84"/>
      <c r="O84" s="84"/>
      <c r="P84" s="85"/>
      <c r="Q84" s="86"/>
      <c r="R84" s="86"/>
      <c r="S84" s="86"/>
      <c r="T84" s="87"/>
      <c r="U84" s="87"/>
      <c r="V84" s="87"/>
      <c r="W84" s="87"/>
      <c r="X84" s="87"/>
      <c r="Y84" s="88"/>
    </row>
    <row r="85" spans="2:25" ht="12" customHeight="1">
      <c r="B85" s="89"/>
      <c r="C85" s="90"/>
      <c r="D85" s="91" t="s">
        <v>81</v>
      </c>
      <c r="E85" s="92"/>
      <c r="F85" s="93"/>
      <c r="G85" s="93"/>
      <c r="H85" s="93"/>
      <c r="I85" s="93"/>
      <c r="J85" s="93"/>
      <c r="K85" s="94"/>
      <c r="L85" s="94"/>
      <c r="M85" s="94"/>
      <c r="N85" s="94"/>
      <c r="O85" s="94"/>
      <c r="P85" s="95"/>
      <c r="Q85" s="96"/>
      <c r="R85" s="96"/>
      <c r="S85" s="96"/>
      <c r="T85" s="97"/>
      <c r="U85" s="97"/>
      <c r="V85" s="97"/>
      <c r="W85" s="97"/>
      <c r="X85" s="97"/>
      <c r="Y85" s="98"/>
    </row>
    <row r="86" spans="2:25" ht="9" customHeight="1">
      <c r="B86" s="99"/>
      <c r="C86" s="100"/>
      <c r="D86" s="101"/>
      <c r="E86" s="102"/>
      <c r="F86" s="103"/>
      <c r="G86" s="104"/>
      <c r="H86" s="104"/>
      <c r="I86" s="105"/>
      <c r="J86" s="105"/>
      <c r="K86" s="106"/>
      <c r="L86" s="106"/>
      <c r="M86" s="107"/>
      <c r="N86" s="106"/>
      <c r="O86" s="106"/>
      <c r="P86" s="108"/>
      <c r="Q86" s="109"/>
      <c r="R86" s="109"/>
      <c r="S86" s="107"/>
      <c r="T86" s="110"/>
      <c r="U86" s="111"/>
      <c r="V86" s="111"/>
      <c r="W86" s="112"/>
      <c r="X86" s="103"/>
      <c r="Y86" s="113"/>
    </row>
    <row r="87" spans="2:25" ht="33.75" customHeight="1">
      <c r="B87" s="99"/>
      <c r="C87" s="100"/>
      <c r="D87" s="114" t="s">
        <v>105</v>
      </c>
      <c r="E87" s="114" t="s">
        <v>106</v>
      </c>
      <c r="F87" s="115" t="s">
        <v>88</v>
      </c>
      <c r="G87" s="237">
        <v>42856</v>
      </c>
      <c r="H87" s="237">
        <v>43312</v>
      </c>
      <c r="I87" s="168">
        <v>100</v>
      </c>
      <c r="J87" s="125">
        <f>N87*100/K87</f>
        <v>97.96761970375472</v>
      </c>
      <c r="K87" s="208">
        <v>75768.3</v>
      </c>
      <c r="L87" s="208">
        <f>K87</f>
        <v>75768.3</v>
      </c>
      <c r="M87" s="209">
        <v>0</v>
      </c>
      <c r="N87" s="196">
        <v>74228.4</v>
      </c>
      <c r="O87" s="195">
        <f>N87</f>
        <v>74228.4</v>
      </c>
      <c r="P87" s="210">
        <v>0</v>
      </c>
      <c r="Q87" s="195">
        <f>K87-N87</f>
        <v>1539.9000000000087</v>
      </c>
      <c r="R87" s="195">
        <f>L87-O87</f>
        <v>1539.9000000000087</v>
      </c>
      <c r="S87" s="209">
        <f>M87-P87</f>
        <v>0</v>
      </c>
      <c r="T87" s="102" t="s">
        <v>41</v>
      </c>
      <c r="U87" s="120">
        <v>15</v>
      </c>
      <c r="V87" s="120">
        <v>15</v>
      </c>
      <c r="W87" s="102" t="s">
        <v>102</v>
      </c>
      <c r="X87" s="121">
        <v>450</v>
      </c>
      <c r="Y87" s="122"/>
    </row>
    <row r="88" spans="2:25" ht="9" customHeight="1">
      <c r="B88" s="99"/>
      <c r="C88" s="100"/>
      <c r="D88" s="123"/>
      <c r="E88" s="124"/>
      <c r="F88" s="103"/>
      <c r="G88" s="104"/>
      <c r="H88" s="104"/>
      <c r="I88" s="168"/>
      <c r="J88" s="168"/>
      <c r="K88" s="208"/>
      <c r="L88" s="208"/>
      <c r="M88" s="209"/>
      <c r="N88" s="196"/>
      <c r="O88" s="196"/>
      <c r="P88" s="210"/>
      <c r="Q88" s="211"/>
      <c r="R88" s="211"/>
      <c r="S88" s="210"/>
      <c r="T88" s="102"/>
      <c r="U88" s="120"/>
      <c r="V88" s="120"/>
      <c r="W88" s="102"/>
      <c r="X88" s="121"/>
      <c r="Y88" s="122"/>
    </row>
    <row r="89" spans="2:25" ht="34.5" customHeight="1">
      <c r="B89" s="99"/>
      <c r="C89" s="100"/>
      <c r="D89" s="114" t="s">
        <v>107</v>
      </c>
      <c r="E89" s="114" t="s">
        <v>108</v>
      </c>
      <c r="F89" s="115" t="s">
        <v>88</v>
      </c>
      <c r="G89" s="237">
        <v>42856</v>
      </c>
      <c r="H89" s="237">
        <v>43312</v>
      </c>
      <c r="I89" s="168">
        <v>100</v>
      </c>
      <c r="J89" s="125">
        <f>N89*100/K89</f>
        <v>97.96761970375472</v>
      </c>
      <c r="K89" s="208">
        <v>75768.3</v>
      </c>
      <c r="L89" s="208">
        <f>K89</f>
        <v>75768.3</v>
      </c>
      <c r="M89" s="209">
        <v>0</v>
      </c>
      <c r="N89" s="196">
        <v>74228.4</v>
      </c>
      <c r="O89" s="195">
        <f>N89</f>
        <v>74228.4</v>
      </c>
      <c r="P89" s="210">
        <v>0</v>
      </c>
      <c r="Q89" s="195">
        <f>K89-N89</f>
        <v>1539.9000000000087</v>
      </c>
      <c r="R89" s="195">
        <f>L89-O89</f>
        <v>1539.9000000000087</v>
      </c>
      <c r="S89" s="209">
        <f>M89-P89</f>
        <v>0</v>
      </c>
      <c r="T89" s="102" t="s">
        <v>41</v>
      </c>
      <c r="U89" s="120">
        <v>15</v>
      </c>
      <c r="V89" s="120">
        <v>15</v>
      </c>
      <c r="W89" s="102" t="s">
        <v>102</v>
      </c>
      <c r="X89" s="121">
        <v>350</v>
      </c>
      <c r="Y89" s="122"/>
    </row>
    <row r="90" spans="2:25" ht="9" customHeight="1">
      <c r="B90" s="99"/>
      <c r="C90" s="100"/>
      <c r="D90" s="123"/>
      <c r="E90" s="124"/>
      <c r="F90" s="103"/>
      <c r="G90" s="104"/>
      <c r="H90" s="104"/>
      <c r="I90" s="168"/>
      <c r="J90" s="168"/>
      <c r="K90" s="208"/>
      <c r="L90" s="208"/>
      <c r="M90" s="209"/>
      <c r="N90" s="196"/>
      <c r="O90" s="196"/>
      <c r="P90" s="210"/>
      <c r="Q90" s="211"/>
      <c r="R90" s="211"/>
      <c r="S90" s="210"/>
      <c r="T90" s="102"/>
      <c r="U90" s="120"/>
      <c r="V90" s="120"/>
      <c r="W90" s="102"/>
      <c r="X90" s="121"/>
      <c r="Y90" s="122"/>
    </row>
    <row r="91" spans="2:25" ht="21" customHeight="1">
      <c r="B91" s="99"/>
      <c r="C91" s="100"/>
      <c r="D91" s="114" t="s">
        <v>109</v>
      </c>
      <c r="E91" s="114" t="s">
        <v>110</v>
      </c>
      <c r="F91" s="115" t="s">
        <v>88</v>
      </c>
      <c r="G91" s="237">
        <v>42856</v>
      </c>
      <c r="H91" s="237">
        <v>43312</v>
      </c>
      <c r="I91" s="168">
        <v>100</v>
      </c>
      <c r="J91" s="125">
        <f>N91*100/K91</f>
        <v>97.96761970375475</v>
      </c>
      <c r="K91" s="208">
        <v>20204.88</v>
      </c>
      <c r="L91" s="208">
        <f>K91</f>
        <v>20204.88</v>
      </c>
      <c r="M91" s="209">
        <v>0</v>
      </c>
      <c r="N91" s="196">
        <v>19794.24</v>
      </c>
      <c r="O91" s="195">
        <f>N91</f>
        <v>19794.24</v>
      </c>
      <c r="P91" s="210">
        <v>0</v>
      </c>
      <c r="Q91" s="195">
        <f>K91-N91</f>
        <v>410.6399999999994</v>
      </c>
      <c r="R91" s="195">
        <f>L91-O91</f>
        <v>410.6399999999994</v>
      </c>
      <c r="S91" s="209">
        <f>M91-P91</f>
        <v>0</v>
      </c>
      <c r="T91" s="102" t="s">
        <v>41</v>
      </c>
      <c r="U91" s="120">
        <v>4</v>
      </c>
      <c r="V91" s="120">
        <v>4</v>
      </c>
      <c r="W91" s="102" t="s">
        <v>102</v>
      </c>
      <c r="X91" s="121">
        <v>600</v>
      </c>
      <c r="Y91" s="122"/>
    </row>
    <row r="92" spans="2:25" ht="7.5" customHeight="1">
      <c r="B92" s="99"/>
      <c r="C92" s="100"/>
      <c r="D92" s="123"/>
      <c r="E92" s="92"/>
      <c r="F92" s="115"/>
      <c r="G92" s="115"/>
      <c r="H92" s="115"/>
      <c r="I92" s="125"/>
      <c r="J92" s="125"/>
      <c r="K92" s="208"/>
      <c r="L92" s="208"/>
      <c r="M92" s="209"/>
      <c r="N92" s="195"/>
      <c r="O92" s="195"/>
      <c r="P92" s="209"/>
      <c r="Q92" s="195"/>
      <c r="R92" s="195"/>
      <c r="S92" s="212"/>
      <c r="T92" s="102"/>
      <c r="U92" s="120"/>
      <c r="V92" s="120"/>
      <c r="W92" s="102"/>
      <c r="X92" s="121"/>
      <c r="Y92" s="128"/>
    </row>
    <row r="93" spans="2:25" ht="21" customHeight="1">
      <c r="B93" s="99"/>
      <c r="C93" s="100"/>
      <c r="D93" s="114" t="s">
        <v>111</v>
      </c>
      <c r="E93" s="114" t="s">
        <v>112</v>
      </c>
      <c r="F93" s="115" t="s">
        <v>88</v>
      </c>
      <c r="G93" s="237">
        <v>42856</v>
      </c>
      <c r="H93" s="237">
        <v>43312</v>
      </c>
      <c r="I93" s="125">
        <v>100</v>
      </c>
      <c r="J93" s="125">
        <f>N93*100/K93</f>
        <v>99.24216327936618</v>
      </c>
      <c r="K93" s="208">
        <v>50512.2</v>
      </c>
      <c r="L93" s="208">
        <f>K93</f>
        <v>50512.2</v>
      </c>
      <c r="M93" s="209">
        <v>0</v>
      </c>
      <c r="N93" s="197">
        <v>50129.4</v>
      </c>
      <c r="O93" s="195">
        <f>N93</f>
        <v>50129.4</v>
      </c>
      <c r="P93" s="209">
        <v>0</v>
      </c>
      <c r="Q93" s="195">
        <f>K93-N93</f>
        <v>382.79999999999563</v>
      </c>
      <c r="R93" s="195">
        <f>L93-O93</f>
        <v>382.79999999999563</v>
      </c>
      <c r="S93" s="209">
        <f>M93-P93</f>
        <v>0</v>
      </c>
      <c r="T93" s="102" t="s">
        <v>41</v>
      </c>
      <c r="U93" s="120">
        <v>10</v>
      </c>
      <c r="V93" s="120">
        <v>10</v>
      </c>
      <c r="W93" s="102" t="s">
        <v>102</v>
      </c>
      <c r="X93" s="121">
        <v>300</v>
      </c>
      <c r="Y93" s="128"/>
    </row>
    <row r="94" spans="2:25" ht="9" customHeight="1">
      <c r="B94" s="99"/>
      <c r="C94" s="100"/>
      <c r="D94" s="131"/>
      <c r="E94" s="92"/>
      <c r="F94" s="115"/>
      <c r="G94" s="129"/>
      <c r="H94" s="129"/>
      <c r="I94" s="125"/>
      <c r="J94" s="125"/>
      <c r="K94" s="208"/>
      <c r="L94" s="208"/>
      <c r="M94" s="209"/>
      <c r="N94" s="197"/>
      <c r="O94" s="197"/>
      <c r="P94" s="209"/>
      <c r="Q94" s="197"/>
      <c r="R94" s="197"/>
      <c r="S94" s="212"/>
      <c r="T94" s="102"/>
      <c r="U94" s="120"/>
      <c r="V94" s="120"/>
      <c r="W94" s="102"/>
      <c r="X94" s="121"/>
      <c r="Y94" s="128"/>
    </row>
    <row r="95" spans="2:25" ht="44.25" customHeight="1">
      <c r="B95" s="99"/>
      <c r="C95" s="100"/>
      <c r="D95" s="114" t="s">
        <v>113</v>
      </c>
      <c r="E95" s="114" t="s">
        <v>114</v>
      </c>
      <c r="F95" s="115" t="s">
        <v>88</v>
      </c>
      <c r="G95" s="237">
        <v>42856</v>
      </c>
      <c r="H95" s="237">
        <v>43312</v>
      </c>
      <c r="I95" s="125">
        <v>100</v>
      </c>
      <c r="J95" s="125">
        <f>N95*100/K95</f>
        <v>99.24216327936618</v>
      </c>
      <c r="K95" s="208">
        <v>75768.3</v>
      </c>
      <c r="L95" s="208">
        <f>K95</f>
        <v>75768.3</v>
      </c>
      <c r="M95" s="209">
        <v>0</v>
      </c>
      <c r="N95" s="197">
        <v>75194.1</v>
      </c>
      <c r="O95" s="195">
        <f>N95</f>
        <v>75194.1</v>
      </c>
      <c r="P95" s="209">
        <v>0</v>
      </c>
      <c r="Q95" s="195">
        <f>K95-N95</f>
        <v>574.1999999999971</v>
      </c>
      <c r="R95" s="195">
        <f>L95-O95</f>
        <v>574.1999999999971</v>
      </c>
      <c r="S95" s="209">
        <f>M95-P95</f>
        <v>0</v>
      </c>
      <c r="T95" s="102" t="s">
        <v>41</v>
      </c>
      <c r="U95" s="120">
        <v>15</v>
      </c>
      <c r="V95" s="120">
        <v>15</v>
      </c>
      <c r="W95" s="102" t="s">
        <v>102</v>
      </c>
      <c r="X95" s="121">
        <v>200</v>
      </c>
      <c r="Y95" s="128"/>
    </row>
    <row r="96" spans="2:25" ht="7.5" customHeight="1">
      <c r="B96" s="99"/>
      <c r="C96" s="100"/>
      <c r="D96" s="123"/>
      <c r="E96" s="102"/>
      <c r="F96" s="115"/>
      <c r="G96" s="129"/>
      <c r="H96" s="129"/>
      <c r="I96" s="125"/>
      <c r="J96" s="125"/>
      <c r="K96" s="208"/>
      <c r="L96" s="208"/>
      <c r="M96" s="209"/>
      <c r="N96" s="195"/>
      <c r="O96" s="195"/>
      <c r="P96" s="209"/>
      <c r="Q96" s="195"/>
      <c r="R96" s="195"/>
      <c r="S96" s="212"/>
      <c r="T96" s="92"/>
      <c r="U96" s="120"/>
      <c r="V96" s="120"/>
      <c r="W96" s="102"/>
      <c r="X96" s="121"/>
      <c r="Y96" s="128"/>
    </row>
    <row r="97" spans="2:29" ht="33.75" customHeight="1">
      <c r="B97" s="99"/>
      <c r="C97" s="100"/>
      <c r="D97" s="114" t="s">
        <v>115</v>
      </c>
      <c r="E97" s="114" t="s">
        <v>116</v>
      </c>
      <c r="F97" s="115" t="s">
        <v>88</v>
      </c>
      <c r="G97" s="237">
        <v>42856</v>
      </c>
      <c r="H97" s="237">
        <v>43312</v>
      </c>
      <c r="I97" s="125">
        <v>100</v>
      </c>
      <c r="J97" s="125">
        <f>N97*100/K97</f>
        <v>97.96761970375474</v>
      </c>
      <c r="K97" s="208">
        <v>25256.1</v>
      </c>
      <c r="L97" s="208">
        <f>K97</f>
        <v>25256.1</v>
      </c>
      <c r="M97" s="209">
        <v>0</v>
      </c>
      <c r="N97" s="195">
        <v>24742.8</v>
      </c>
      <c r="O97" s="195">
        <f>N97</f>
        <v>24742.8</v>
      </c>
      <c r="P97" s="209">
        <v>0</v>
      </c>
      <c r="Q97" s="195">
        <f>K97-N97</f>
        <v>513.2999999999993</v>
      </c>
      <c r="R97" s="195">
        <f>L97-O97</f>
        <v>513.2999999999993</v>
      </c>
      <c r="S97" s="209">
        <f>M97-P97</f>
        <v>0</v>
      </c>
      <c r="T97" s="102" t="s">
        <v>41</v>
      </c>
      <c r="U97" s="120">
        <v>5</v>
      </c>
      <c r="V97" s="120">
        <v>5</v>
      </c>
      <c r="W97" s="102" t="s">
        <v>102</v>
      </c>
      <c r="X97" s="121">
        <v>300</v>
      </c>
      <c r="Y97" s="128"/>
      <c r="AC97" s="34" t="s">
        <v>43</v>
      </c>
    </row>
    <row r="98" spans="2:25" ht="12" customHeight="1">
      <c r="B98" s="99"/>
      <c r="C98" s="100"/>
      <c r="D98" s="123"/>
      <c r="E98" s="92"/>
      <c r="F98" s="115"/>
      <c r="G98" s="115"/>
      <c r="H98" s="115"/>
      <c r="I98" s="125"/>
      <c r="J98" s="125"/>
      <c r="K98" s="208"/>
      <c r="L98" s="208"/>
      <c r="M98" s="209"/>
      <c r="N98" s="198"/>
      <c r="O98" s="198"/>
      <c r="P98" s="209"/>
      <c r="Q98" s="198"/>
      <c r="R98" s="198"/>
      <c r="S98" s="212"/>
      <c r="T98" s="92"/>
      <c r="U98" s="162"/>
      <c r="V98" s="162"/>
      <c r="W98" s="92"/>
      <c r="X98" s="92"/>
      <c r="Y98" s="128"/>
    </row>
    <row r="99" spans="2:25" ht="24.75" customHeight="1" thickBot="1">
      <c r="B99" s="142"/>
      <c r="C99" s="143"/>
      <c r="D99" s="181" t="s">
        <v>117</v>
      </c>
      <c r="E99" s="181" t="s">
        <v>118</v>
      </c>
      <c r="F99" s="171" t="s">
        <v>88</v>
      </c>
      <c r="G99" s="238">
        <v>42856</v>
      </c>
      <c r="H99" s="238">
        <v>43312</v>
      </c>
      <c r="I99" s="148">
        <v>100</v>
      </c>
      <c r="J99" s="202">
        <f>N99*100/K99</f>
        <v>99.24216327936618</v>
      </c>
      <c r="K99" s="215">
        <v>202048.8</v>
      </c>
      <c r="L99" s="215">
        <f>K99</f>
        <v>202048.8</v>
      </c>
      <c r="M99" s="199">
        <v>0</v>
      </c>
      <c r="N99" s="199">
        <v>200517.6</v>
      </c>
      <c r="O99" s="199">
        <f>N99</f>
        <v>200517.6</v>
      </c>
      <c r="P99" s="199">
        <v>0</v>
      </c>
      <c r="Q99" s="199">
        <f>K99-N99</f>
        <v>1531.1999999999825</v>
      </c>
      <c r="R99" s="199">
        <f>L99-O99</f>
        <v>1531.1999999999825</v>
      </c>
      <c r="S99" s="199">
        <f>M99-P99</f>
        <v>0</v>
      </c>
      <c r="T99" s="176" t="s">
        <v>41</v>
      </c>
      <c r="U99" s="177">
        <v>40</v>
      </c>
      <c r="V99" s="177">
        <v>40</v>
      </c>
      <c r="W99" s="176" t="s">
        <v>102</v>
      </c>
      <c r="X99" s="178">
        <v>250</v>
      </c>
      <c r="Y99" s="174"/>
    </row>
    <row r="100" spans="2:25" ht="13.5" thickBot="1">
      <c r="B100" s="12"/>
      <c r="C100" s="12"/>
      <c r="D100" s="249"/>
      <c r="E100" s="249"/>
      <c r="F100" s="250" t="s">
        <v>104</v>
      </c>
      <c r="G100" s="249"/>
      <c r="H100" s="249"/>
      <c r="I100" s="249"/>
      <c r="J100" s="12"/>
      <c r="K100" s="200">
        <f aca="true" t="shared" si="2" ref="K100:S100">SUM(K87:K99)</f>
        <v>525326.8799999999</v>
      </c>
      <c r="L100" s="200">
        <f t="shared" si="2"/>
        <v>525326.8799999999</v>
      </c>
      <c r="M100" s="200">
        <f t="shared" si="2"/>
        <v>0</v>
      </c>
      <c r="N100" s="200">
        <f t="shared" si="2"/>
        <v>518834.93999999994</v>
      </c>
      <c r="O100" s="200">
        <f t="shared" si="2"/>
        <v>518834.93999999994</v>
      </c>
      <c r="P100" s="200">
        <f t="shared" si="2"/>
        <v>0</v>
      </c>
      <c r="Q100" s="200">
        <f t="shared" si="2"/>
        <v>6491.939999999991</v>
      </c>
      <c r="R100" s="200">
        <f t="shared" si="2"/>
        <v>6491.939999999991</v>
      </c>
      <c r="S100" s="200">
        <f t="shared" si="2"/>
        <v>0</v>
      </c>
      <c r="T100" s="12"/>
      <c r="U100" s="12"/>
      <c r="V100" s="12"/>
      <c r="W100" s="12"/>
      <c r="X100" s="201">
        <f>SUM(X87:X99)</f>
        <v>2450</v>
      </c>
      <c r="Y100" s="33"/>
    </row>
    <row r="101" spans="2:25" ht="12.75">
      <c r="B101" s="12"/>
      <c r="C101" s="12"/>
      <c r="D101" s="31"/>
      <c r="E101" s="31"/>
      <c r="F101" s="32"/>
      <c r="G101" s="31"/>
      <c r="H101" s="31"/>
      <c r="I101" s="31"/>
      <c r="J101" s="12"/>
      <c r="K101" s="76"/>
      <c r="L101" s="76"/>
      <c r="M101" s="76"/>
      <c r="N101" s="76"/>
      <c r="O101" s="76"/>
      <c r="P101" s="77"/>
      <c r="Q101" s="76"/>
      <c r="R101" s="76"/>
      <c r="S101" s="77"/>
      <c r="T101" s="12"/>
      <c r="U101" s="12"/>
      <c r="V101" s="12"/>
      <c r="W101" s="12"/>
      <c r="X101" s="12"/>
      <c r="Y101" s="33"/>
    </row>
    <row r="102" spans="6:18" ht="12.75">
      <c r="F102" s="245"/>
      <c r="G102" s="245"/>
      <c r="L102" s="26"/>
      <c r="N102" s="26"/>
      <c r="O102" s="26"/>
      <c r="Q102" s="27"/>
      <c r="R102" s="27"/>
    </row>
    <row r="103" spans="2:25" ht="12.75">
      <c r="B103" s="279"/>
      <c r="C103" s="279"/>
      <c r="D103" s="279"/>
      <c r="E103" s="279"/>
      <c r="F103" s="279"/>
      <c r="S103" s="279"/>
      <c r="T103" s="279"/>
      <c r="U103" s="279"/>
      <c r="V103" s="279"/>
      <c r="W103" s="279"/>
      <c r="X103" s="279"/>
      <c r="Y103" s="279"/>
    </row>
    <row r="104" spans="2:25" ht="12.75">
      <c r="B104" s="279"/>
      <c r="C104" s="279"/>
      <c r="D104" s="279"/>
      <c r="E104" s="279"/>
      <c r="F104" s="279"/>
      <c r="S104" s="279"/>
      <c r="T104" s="279"/>
      <c r="U104" s="279"/>
      <c r="V104" s="279"/>
      <c r="W104" s="279"/>
      <c r="X104" s="279"/>
      <c r="Y104" s="279"/>
    </row>
    <row r="105" spans="4:25" ht="12.75">
      <c r="D105" s="29"/>
      <c r="E105" s="29"/>
      <c r="F105" s="29"/>
      <c r="S105" s="29"/>
      <c r="T105" s="29"/>
      <c r="U105" s="29"/>
      <c r="V105" s="29"/>
      <c r="W105" s="29"/>
      <c r="X105" s="29"/>
      <c r="Y105" s="29"/>
    </row>
    <row r="106" spans="4:25" ht="12.75">
      <c r="D106" s="29"/>
      <c r="E106" s="29"/>
      <c r="F106" s="29"/>
      <c r="S106" s="29"/>
      <c r="T106" s="29"/>
      <c r="U106" s="29"/>
      <c r="V106" s="29"/>
      <c r="W106" s="29"/>
      <c r="X106" s="29"/>
      <c r="Y106" s="29"/>
    </row>
    <row r="107" spans="4:25" ht="12.75">
      <c r="D107" s="29"/>
      <c r="E107" s="29"/>
      <c r="F107" s="29"/>
      <c r="S107" s="29"/>
      <c r="T107" s="29"/>
      <c r="U107" s="29"/>
      <c r="V107" s="29"/>
      <c r="W107" s="29"/>
      <c r="X107" s="29"/>
      <c r="Y107" s="29"/>
    </row>
    <row r="108" spans="2:25" ht="15.75">
      <c r="B108" s="239" t="s">
        <v>33</v>
      </c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1"/>
    </row>
    <row r="109" spans="2:25" ht="15.75">
      <c r="B109" s="242" t="s">
        <v>157</v>
      </c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4"/>
    </row>
    <row r="110" spans="2:25" ht="12.75">
      <c r="B110" s="22"/>
      <c r="C110" s="4"/>
      <c r="D110" s="4"/>
      <c r="E110" s="4"/>
      <c r="F110" s="4"/>
      <c r="G110" s="4"/>
      <c r="H110" s="4"/>
      <c r="I110" s="4"/>
      <c r="J110" s="4"/>
      <c r="K110" s="4"/>
      <c r="L110" s="254" t="s">
        <v>44</v>
      </c>
      <c r="M110" s="254"/>
      <c r="N110" s="254"/>
      <c r="O110" s="4"/>
      <c r="P110" s="4"/>
      <c r="Q110" s="4"/>
      <c r="R110" s="4"/>
      <c r="S110" s="4"/>
      <c r="T110" s="4"/>
      <c r="U110" s="4"/>
      <c r="V110" s="4"/>
      <c r="W110" s="257" t="s">
        <v>45</v>
      </c>
      <c r="X110" s="257"/>
      <c r="Y110" s="258"/>
    </row>
    <row r="111" spans="2:25" ht="14.25">
      <c r="B111" s="23" t="s">
        <v>9</v>
      </c>
      <c r="C111" s="16"/>
      <c r="D111" s="16"/>
      <c r="E111" s="16"/>
      <c r="F111" s="16"/>
      <c r="G111" s="1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257" t="s">
        <v>89</v>
      </c>
      <c r="X111" s="257"/>
      <c r="Y111" s="258"/>
    </row>
    <row r="112" spans="2:25" ht="14.25">
      <c r="B112" s="23" t="s">
        <v>10</v>
      </c>
      <c r="C112" s="16"/>
      <c r="D112" s="16"/>
      <c r="E112" s="16"/>
      <c r="F112" s="16"/>
      <c r="G112" s="1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17" t="s">
        <v>141</v>
      </c>
    </row>
    <row r="113" spans="2:25" ht="14.25">
      <c r="B113" s="28" t="s">
        <v>38</v>
      </c>
      <c r="C113" s="16"/>
      <c r="D113" s="16"/>
      <c r="E113" s="16"/>
      <c r="F113" s="16"/>
      <c r="G113" s="16"/>
      <c r="H113" s="4"/>
      <c r="I113" s="4"/>
      <c r="J113" s="4"/>
      <c r="K113" s="4"/>
      <c r="L113" s="4"/>
      <c r="M113" s="4"/>
      <c r="N113" s="4"/>
      <c r="O113" s="18"/>
      <c r="P113" s="4"/>
      <c r="Q113" s="4"/>
      <c r="R113" s="4"/>
      <c r="S113" s="4"/>
      <c r="T113" s="4"/>
      <c r="U113" s="4"/>
      <c r="V113" s="4"/>
      <c r="W113" s="4"/>
      <c r="X113" s="4"/>
      <c r="Y113" s="19"/>
    </row>
    <row r="114" spans="2:25" ht="12.75">
      <c r="B114" s="2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21"/>
    </row>
    <row r="115" spans="2:25" ht="12.75">
      <c r="B115" s="15"/>
      <c r="C115" s="8" t="s">
        <v>30</v>
      </c>
      <c r="D115" s="6" t="s">
        <v>24</v>
      </c>
      <c r="E115" s="5"/>
      <c r="F115" s="2" t="s">
        <v>28</v>
      </c>
      <c r="G115" s="251" t="s">
        <v>13</v>
      </c>
      <c r="H115" s="252"/>
      <c r="I115" s="253" t="s">
        <v>46</v>
      </c>
      <c r="J115" s="253"/>
      <c r="K115" s="251" t="s">
        <v>18</v>
      </c>
      <c r="L115" s="253"/>
      <c r="M115" s="252"/>
      <c r="N115" s="251" t="s">
        <v>18</v>
      </c>
      <c r="O115" s="253"/>
      <c r="P115" s="253"/>
      <c r="Q115" s="251" t="s">
        <v>4</v>
      </c>
      <c r="R115" s="253"/>
      <c r="S115" s="252"/>
      <c r="T115" s="251" t="s">
        <v>6</v>
      </c>
      <c r="U115" s="253"/>
      <c r="V115" s="253"/>
      <c r="W115" s="251" t="s">
        <v>7</v>
      </c>
      <c r="X115" s="252"/>
      <c r="Y115" s="255" t="s">
        <v>31</v>
      </c>
    </row>
    <row r="116" spans="2:25" ht="12.75">
      <c r="B116" s="14" t="s">
        <v>11</v>
      </c>
      <c r="C116" s="14" t="s">
        <v>29</v>
      </c>
      <c r="D116" s="10" t="s">
        <v>0</v>
      </c>
      <c r="E116" s="11" t="s">
        <v>25</v>
      </c>
      <c r="F116" s="10" t="s">
        <v>34</v>
      </c>
      <c r="G116" s="246"/>
      <c r="H116" s="248"/>
      <c r="I116" s="247" t="s">
        <v>47</v>
      </c>
      <c r="J116" s="247"/>
      <c r="K116" s="246" t="s">
        <v>5</v>
      </c>
      <c r="L116" s="247"/>
      <c r="M116" s="248"/>
      <c r="N116" s="246" t="s">
        <v>19</v>
      </c>
      <c r="O116" s="247"/>
      <c r="P116" s="247"/>
      <c r="Q116" s="246"/>
      <c r="R116" s="247"/>
      <c r="S116" s="248"/>
      <c r="T116" s="246"/>
      <c r="U116" s="247"/>
      <c r="V116" s="247"/>
      <c r="W116" s="246"/>
      <c r="X116" s="248"/>
      <c r="Y116" s="256"/>
    </row>
    <row r="117" spans="2:25" ht="13.5" thickBot="1">
      <c r="B117" s="14" t="s">
        <v>8</v>
      </c>
      <c r="C117" s="14" t="s">
        <v>12</v>
      </c>
      <c r="D117" s="10" t="s">
        <v>12</v>
      </c>
      <c r="E117" s="10" t="s">
        <v>26</v>
      </c>
      <c r="F117" s="10" t="s">
        <v>27</v>
      </c>
      <c r="G117" s="2" t="s">
        <v>14</v>
      </c>
      <c r="H117" s="2" t="s">
        <v>15</v>
      </c>
      <c r="I117" s="2" t="s">
        <v>16</v>
      </c>
      <c r="J117" s="2" t="s">
        <v>17</v>
      </c>
      <c r="K117" s="2" t="s">
        <v>1</v>
      </c>
      <c r="L117" s="2" t="s">
        <v>2</v>
      </c>
      <c r="M117" s="78" t="s">
        <v>3</v>
      </c>
      <c r="N117" s="2" t="s">
        <v>1</v>
      </c>
      <c r="O117" s="2" t="s">
        <v>2</v>
      </c>
      <c r="P117" s="8" t="s">
        <v>3</v>
      </c>
      <c r="Q117" s="2" t="s">
        <v>20</v>
      </c>
      <c r="R117" s="2" t="s">
        <v>2</v>
      </c>
      <c r="S117" s="78" t="s">
        <v>3</v>
      </c>
      <c r="T117" s="2" t="s">
        <v>23</v>
      </c>
      <c r="U117" s="8" t="s">
        <v>27</v>
      </c>
      <c r="V117" s="8" t="s">
        <v>32</v>
      </c>
      <c r="W117" s="8" t="s">
        <v>21</v>
      </c>
      <c r="X117" s="8" t="s">
        <v>22</v>
      </c>
      <c r="Y117" s="256"/>
    </row>
    <row r="118" spans="2:25" ht="12" customHeight="1">
      <c r="B118" s="79"/>
      <c r="C118" s="80"/>
      <c r="D118" s="81" t="s">
        <v>68</v>
      </c>
      <c r="E118" s="82"/>
      <c r="F118" s="83"/>
      <c r="G118" s="83"/>
      <c r="H118" s="83"/>
      <c r="I118" s="83"/>
      <c r="J118" s="83"/>
      <c r="K118" s="84"/>
      <c r="L118" s="84"/>
      <c r="M118" s="84"/>
      <c r="N118" s="84"/>
      <c r="O118" s="84"/>
      <c r="P118" s="85"/>
      <c r="Q118" s="86"/>
      <c r="R118" s="86"/>
      <c r="S118" s="86"/>
      <c r="T118" s="87"/>
      <c r="U118" s="87"/>
      <c r="V118" s="87"/>
      <c r="W118" s="87"/>
      <c r="X118" s="87"/>
      <c r="Y118" s="88"/>
    </row>
    <row r="119" spans="2:25" ht="12" customHeight="1">
      <c r="B119" s="89"/>
      <c r="C119" s="90"/>
      <c r="D119" s="91" t="s">
        <v>81</v>
      </c>
      <c r="E119" s="92"/>
      <c r="F119" s="93"/>
      <c r="G119" s="93"/>
      <c r="H119" s="93"/>
      <c r="I119" s="93"/>
      <c r="J119" s="93"/>
      <c r="K119" s="94"/>
      <c r="L119" s="94"/>
      <c r="M119" s="94"/>
      <c r="N119" s="94"/>
      <c r="O119" s="94"/>
      <c r="P119" s="95"/>
      <c r="Q119" s="96"/>
      <c r="R119" s="96"/>
      <c r="S119" s="96"/>
      <c r="T119" s="97"/>
      <c r="U119" s="97"/>
      <c r="V119" s="97"/>
      <c r="W119" s="97"/>
      <c r="X119" s="97"/>
      <c r="Y119" s="98"/>
    </row>
    <row r="120" spans="2:25" ht="9" customHeight="1">
      <c r="B120" s="99"/>
      <c r="C120" s="100"/>
      <c r="D120" s="101"/>
      <c r="E120" s="102"/>
      <c r="F120" s="103"/>
      <c r="G120" s="104"/>
      <c r="H120" s="104"/>
      <c r="I120" s="105"/>
      <c r="J120" s="105"/>
      <c r="K120" s="106"/>
      <c r="L120" s="106"/>
      <c r="M120" s="107"/>
      <c r="N120" s="106"/>
      <c r="O120" s="106"/>
      <c r="P120" s="108"/>
      <c r="Q120" s="109"/>
      <c r="R120" s="109"/>
      <c r="S120" s="107"/>
      <c r="T120" s="110"/>
      <c r="U120" s="111"/>
      <c r="V120" s="111"/>
      <c r="W120" s="112"/>
      <c r="X120" s="103"/>
      <c r="Y120" s="113"/>
    </row>
    <row r="121" spans="2:25" ht="30.75" customHeight="1">
      <c r="B121" s="99"/>
      <c r="C121" s="100"/>
      <c r="D121" s="114" t="s">
        <v>119</v>
      </c>
      <c r="E121" s="114" t="s">
        <v>120</v>
      </c>
      <c r="F121" s="115" t="s">
        <v>88</v>
      </c>
      <c r="G121" s="237">
        <v>42856</v>
      </c>
      <c r="H121" s="237">
        <v>43312</v>
      </c>
      <c r="I121" s="169">
        <v>100</v>
      </c>
      <c r="J121" s="125">
        <f>N121*100/K121</f>
        <v>97.96761970375472</v>
      </c>
      <c r="K121" s="208">
        <v>75768.3</v>
      </c>
      <c r="L121" s="208">
        <f>K121</f>
        <v>75768.3</v>
      </c>
      <c r="M121" s="209">
        <v>0</v>
      </c>
      <c r="N121" s="196">
        <v>74228.4</v>
      </c>
      <c r="O121" s="195">
        <f>N121</f>
        <v>74228.4</v>
      </c>
      <c r="P121" s="210">
        <v>0</v>
      </c>
      <c r="Q121" s="195">
        <f>K121-N121</f>
        <v>1539.9000000000087</v>
      </c>
      <c r="R121" s="195">
        <f>L121-O121</f>
        <v>1539.9000000000087</v>
      </c>
      <c r="S121" s="209">
        <f>M121-P121</f>
        <v>0</v>
      </c>
      <c r="T121" s="102" t="s">
        <v>41</v>
      </c>
      <c r="U121" s="120">
        <v>15</v>
      </c>
      <c r="V121" s="120">
        <v>15</v>
      </c>
      <c r="W121" s="102" t="s">
        <v>102</v>
      </c>
      <c r="X121" s="121">
        <v>350</v>
      </c>
      <c r="Y121" s="122"/>
    </row>
    <row r="122" spans="2:25" ht="9" customHeight="1">
      <c r="B122" s="99"/>
      <c r="C122" s="100"/>
      <c r="D122" s="123"/>
      <c r="E122" s="124"/>
      <c r="F122" s="103"/>
      <c r="G122" s="104"/>
      <c r="H122" s="104"/>
      <c r="I122" s="169"/>
      <c r="J122" s="169"/>
      <c r="K122" s="208"/>
      <c r="L122" s="208"/>
      <c r="M122" s="209"/>
      <c r="N122" s="196"/>
      <c r="O122" s="196"/>
      <c r="P122" s="210"/>
      <c r="Q122" s="211"/>
      <c r="R122" s="211"/>
      <c r="S122" s="210"/>
      <c r="T122" s="102"/>
      <c r="U122" s="120"/>
      <c r="V122" s="120"/>
      <c r="W122" s="102"/>
      <c r="X122" s="121"/>
      <c r="Y122" s="122"/>
    </row>
    <row r="123" spans="2:25" ht="26.25" customHeight="1">
      <c r="B123" s="99"/>
      <c r="C123" s="100"/>
      <c r="D123" s="114" t="s">
        <v>121</v>
      </c>
      <c r="E123" s="114" t="s">
        <v>122</v>
      </c>
      <c r="F123" s="115" t="s">
        <v>88</v>
      </c>
      <c r="G123" s="237">
        <v>42856</v>
      </c>
      <c r="H123" s="237">
        <v>43312</v>
      </c>
      <c r="I123" s="169">
        <v>100</v>
      </c>
      <c r="J123" s="125">
        <f>N123*100/K123</f>
        <v>97.96761970375472</v>
      </c>
      <c r="K123" s="208">
        <v>151536.6</v>
      </c>
      <c r="L123" s="208">
        <f>K123</f>
        <v>151536.6</v>
      </c>
      <c r="M123" s="209">
        <v>0</v>
      </c>
      <c r="N123" s="196">
        <v>148456.8</v>
      </c>
      <c r="O123" s="195">
        <f>N123</f>
        <v>148456.8</v>
      </c>
      <c r="P123" s="210">
        <v>0</v>
      </c>
      <c r="Q123" s="195">
        <f>K123-N123</f>
        <v>3079.8000000000175</v>
      </c>
      <c r="R123" s="195">
        <f>L123-O123</f>
        <v>3079.8000000000175</v>
      </c>
      <c r="S123" s="209">
        <f>M123-P123</f>
        <v>0</v>
      </c>
      <c r="T123" s="102" t="s">
        <v>41</v>
      </c>
      <c r="U123" s="120">
        <v>30</v>
      </c>
      <c r="V123" s="120">
        <v>30</v>
      </c>
      <c r="W123" s="102" t="s">
        <v>102</v>
      </c>
      <c r="X123" s="121">
        <v>250</v>
      </c>
      <c r="Y123" s="122"/>
    </row>
    <row r="124" spans="2:25" ht="9" customHeight="1">
      <c r="B124" s="99"/>
      <c r="C124" s="100"/>
      <c r="D124" s="123"/>
      <c r="E124" s="124"/>
      <c r="F124" s="103"/>
      <c r="G124" s="104"/>
      <c r="H124" s="104"/>
      <c r="I124" s="169"/>
      <c r="J124" s="169"/>
      <c r="K124" s="208"/>
      <c r="L124" s="208"/>
      <c r="M124" s="209"/>
      <c r="N124" s="196"/>
      <c r="O124" s="196"/>
      <c r="P124" s="210"/>
      <c r="Q124" s="211"/>
      <c r="R124" s="211"/>
      <c r="S124" s="210"/>
      <c r="T124" s="102"/>
      <c r="U124" s="120"/>
      <c r="V124" s="120"/>
      <c r="W124" s="102"/>
      <c r="X124" s="121"/>
      <c r="Y124" s="122"/>
    </row>
    <row r="125" spans="2:25" ht="36" customHeight="1">
      <c r="B125" s="99"/>
      <c r="C125" s="100"/>
      <c r="D125" s="114" t="s">
        <v>123</v>
      </c>
      <c r="E125" s="114" t="s">
        <v>124</v>
      </c>
      <c r="F125" s="115" t="s">
        <v>88</v>
      </c>
      <c r="G125" s="237">
        <v>42856</v>
      </c>
      <c r="H125" s="237">
        <v>43312</v>
      </c>
      <c r="I125" s="169">
        <v>100</v>
      </c>
      <c r="J125" s="125">
        <f>N125*100/K125</f>
        <v>97.96761970375472</v>
      </c>
      <c r="K125" s="208">
        <v>75768.3</v>
      </c>
      <c r="L125" s="208">
        <f>K125</f>
        <v>75768.3</v>
      </c>
      <c r="M125" s="209">
        <v>0</v>
      </c>
      <c r="N125" s="196">
        <v>74228.4</v>
      </c>
      <c r="O125" s="195">
        <f>N125</f>
        <v>74228.4</v>
      </c>
      <c r="P125" s="210">
        <v>0</v>
      </c>
      <c r="Q125" s="195">
        <f>K125-N125</f>
        <v>1539.9000000000087</v>
      </c>
      <c r="R125" s="195">
        <f>L125-O125</f>
        <v>1539.9000000000087</v>
      </c>
      <c r="S125" s="209">
        <f>M125-P125</f>
        <v>0</v>
      </c>
      <c r="T125" s="102" t="s">
        <v>41</v>
      </c>
      <c r="U125" s="120">
        <v>15</v>
      </c>
      <c r="V125" s="120">
        <v>15</v>
      </c>
      <c r="W125" s="102" t="s">
        <v>102</v>
      </c>
      <c r="X125" s="121">
        <v>150</v>
      </c>
      <c r="Y125" s="122"/>
    </row>
    <row r="126" spans="2:25" ht="7.5" customHeight="1">
      <c r="B126" s="99"/>
      <c r="C126" s="100"/>
      <c r="D126" s="123"/>
      <c r="E126" s="92"/>
      <c r="F126" s="115"/>
      <c r="G126" s="115"/>
      <c r="H126" s="115"/>
      <c r="I126" s="125"/>
      <c r="J126" s="125"/>
      <c r="K126" s="208"/>
      <c r="L126" s="208"/>
      <c r="M126" s="209"/>
      <c r="N126" s="195"/>
      <c r="O126" s="195"/>
      <c r="P126" s="209"/>
      <c r="Q126" s="195"/>
      <c r="R126" s="195"/>
      <c r="S126" s="212"/>
      <c r="T126" s="102"/>
      <c r="U126" s="120"/>
      <c r="V126" s="120"/>
      <c r="W126" s="102"/>
      <c r="X126" s="121"/>
      <c r="Y126" s="128"/>
    </row>
    <row r="127" spans="2:25" ht="29.25" customHeight="1">
      <c r="B127" s="99"/>
      <c r="C127" s="100"/>
      <c r="D127" s="114" t="s">
        <v>125</v>
      </c>
      <c r="E127" s="114" t="s">
        <v>126</v>
      </c>
      <c r="F127" s="115" t="s">
        <v>88</v>
      </c>
      <c r="G127" s="237">
        <v>42856</v>
      </c>
      <c r="H127" s="237">
        <v>43312</v>
      </c>
      <c r="I127" s="125">
        <v>100</v>
      </c>
      <c r="J127" s="125">
        <f>N127*100/K127</f>
        <v>97.96761970375474</v>
      </c>
      <c r="K127" s="208">
        <v>101024.4</v>
      </c>
      <c r="L127" s="208">
        <f>K127</f>
        <v>101024.4</v>
      </c>
      <c r="M127" s="209">
        <v>0</v>
      </c>
      <c r="N127" s="197">
        <v>98971.2</v>
      </c>
      <c r="O127" s="195">
        <f>N127</f>
        <v>98971.2</v>
      </c>
      <c r="P127" s="209">
        <v>0</v>
      </c>
      <c r="Q127" s="195">
        <f>K127-N127</f>
        <v>2053.199999999997</v>
      </c>
      <c r="R127" s="195">
        <f>L127-O127</f>
        <v>2053.199999999997</v>
      </c>
      <c r="S127" s="209">
        <f>M127-P127</f>
        <v>0</v>
      </c>
      <c r="T127" s="102" t="s">
        <v>41</v>
      </c>
      <c r="U127" s="120">
        <v>20</v>
      </c>
      <c r="V127" s="120">
        <v>20</v>
      </c>
      <c r="W127" s="102" t="s">
        <v>102</v>
      </c>
      <c r="X127" s="121">
        <v>350</v>
      </c>
      <c r="Y127" s="128"/>
    </row>
    <row r="128" spans="2:25" ht="9" customHeight="1">
      <c r="B128" s="99"/>
      <c r="C128" s="100"/>
      <c r="D128" s="131"/>
      <c r="E128" s="92"/>
      <c r="F128" s="115"/>
      <c r="G128" s="129"/>
      <c r="H128" s="129"/>
      <c r="I128" s="125"/>
      <c r="J128" s="125"/>
      <c r="K128" s="208"/>
      <c r="L128" s="208"/>
      <c r="M128" s="209"/>
      <c r="N128" s="197"/>
      <c r="O128" s="197"/>
      <c r="P128" s="209"/>
      <c r="Q128" s="197"/>
      <c r="R128" s="197"/>
      <c r="S128" s="212"/>
      <c r="T128" s="102"/>
      <c r="U128" s="120"/>
      <c r="V128" s="120"/>
      <c r="W128" s="102"/>
      <c r="X128" s="121"/>
      <c r="Y128" s="128"/>
    </row>
    <row r="129" spans="2:25" ht="28.5" customHeight="1">
      <c r="B129" s="99"/>
      <c r="C129" s="100"/>
      <c r="D129" s="114" t="s">
        <v>127</v>
      </c>
      <c r="E129" s="114" t="s">
        <v>128</v>
      </c>
      <c r="F129" s="115" t="s">
        <v>88</v>
      </c>
      <c r="G129" s="237">
        <v>42856</v>
      </c>
      <c r="H129" s="237">
        <v>43312</v>
      </c>
      <c r="I129" s="125">
        <v>100</v>
      </c>
      <c r="J129" s="125">
        <f>N129*100/K129</f>
        <v>97.96761970375472</v>
      </c>
      <c r="K129" s="208">
        <v>75768.3</v>
      </c>
      <c r="L129" s="208">
        <f>K129</f>
        <v>75768.3</v>
      </c>
      <c r="M129" s="209">
        <v>0</v>
      </c>
      <c r="N129" s="197">
        <v>74228.4</v>
      </c>
      <c r="O129" s="195">
        <f>N129</f>
        <v>74228.4</v>
      </c>
      <c r="P129" s="209">
        <v>0</v>
      </c>
      <c r="Q129" s="195">
        <f>K129-N129</f>
        <v>1539.9000000000087</v>
      </c>
      <c r="R129" s="195">
        <f>L129-O129</f>
        <v>1539.9000000000087</v>
      </c>
      <c r="S129" s="209">
        <f>M129-P129</f>
        <v>0</v>
      </c>
      <c r="T129" s="102" t="s">
        <v>41</v>
      </c>
      <c r="U129" s="120">
        <v>15</v>
      </c>
      <c r="V129" s="120">
        <v>15</v>
      </c>
      <c r="W129" s="102" t="s">
        <v>102</v>
      </c>
      <c r="X129" s="121">
        <v>450</v>
      </c>
      <c r="Y129" s="128"/>
    </row>
    <row r="130" spans="2:25" ht="7.5" customHeight="1">
      <c r="B130" s="99"/>
      <c r="C130" s="100"/>
      <c r="D130" s="123"/>
      <c r="E130" s="102"/>
      <c r="F130" s="115"/>
      <c r="G130" s="129"/>
      <c r="H130" s="129"/>
      <c r="I130" s="125"/>
      <c r="J130" s="125"/>
      <c r="K130" s="208"/>
      <c r="L130" s="208"/>
      <c r="M130" s="209"/>
      <c r="N130" s="195"/>
      <c r="O130" s="195"/>
      <c r="P130" s="209"/>
      <c r="Q130" s="195"/>
      <c r="R130" s="195"/>
      <c r="S130" s="212"/>
      <c r="T130" s="92"/>
      <c r="U130" s="120"/>
      <c r="V130" s="120"/>
      <c r="W130" s="102"/>
      <c r="X130" s="121"/>
      <c r="Y130" s="128"/>
    </row>
    <row r="131" spans="2:29" ht="24" customHeight="1">
      <c r="B131" s="99"/>
      <c r="C131" s="100"/>
      <c r="D131" s="114" t="s">
        <v>129</v>
      </c>
      <c r="E131" s="114" t="s">
        <v>130</v>
      </c>
      <c r="F131" s="115" t="s">
        <v>88</v>
      </c>
      <c r="G131" s="237">
        <v>42856</v>
      </c>
      <c r="H131" s="237">
        <v>43312</v>
      </c>
      <c r="I131" s="125">
        <v>100</v>
      </c>
      <c r="J131" s="125">
        <f>N131*100/K131</f>
        <v>99.24216327936617</v>
      </c>
      <c r="K131" s="208">
        <v>121229.28</v>
      </c>
      <c r="L131" s="208">
        <f>K131</f>
        <v>121229.28</v>
      </c>
      <c r="M131" s="209">
        <v>0</v>
      </c>
      <c r="N131" s="195">
        <v>120310.56</v>
      </c>
      <c r="O131" s="195">
        <f>N131</f>
        <v>120310.56</v>
      </c>
      <c r="P131" s="209">
        <v>0</v>
      </c>
      <c r="Q131" s="195">
        <f>K131-N131</f>
        <v>918.7200000000012</v>
      </c>
      <c r="R131" s="195">
        <f>L131-O131</f>
        <v>918.7200000000012</v>
      </c>
      <c r="S131" s="209">
        <f>M131-P131</f>
        <v>0</v>
      </c>
      <c r="T131" s="102" t="s">
        <v>41</v>
      </c>
      <c r="U131" s="120">
        <v>24</v>
      </c>
      <c r="V131" s="120">
        <v>24</v>
      </c>
      <c r="W131" s="102" t="s">
        <v>102</v>
      </c>
      <c r="X131" s="121">
        <v>200</v>
      </c>
      <c r="Y131" s="128"/>
      <c r="AC131" s="34" t="s">
        <v>43</v>
      </c>
    </row>
    <row r="132" spans="2:25" ht="12" customHeight="1">
      <c r="B132" s="99"/>
      <c r="C132" s="100"/>
      <c r="D132" s="123"/>
      <c r="E132" s="92"/>
      <c r="F132" s="115"/>
      <c r="G132" s="115"/>
      <c r="H132" s="115"/>
      <c r="I132" s="125"/>
      <c r="J132" s="125"/>
      <c r="K132" s="116"/>
      <c r="L132" s="116"/>
      <c r="M132" s="117"/>
      <c r="N132" s="170"/>
      <c r="O132" s="170"/>
      <c r="P132" s="117"/>
      <c r="Q132" s="170"/>
      <c r="R132" s="170"/>
      <c r="S132" s="127"/>
      <c r="T132" s="92"/>
      <c r="U132" s="162"/>
      <c r="V132" s="162"/>
      <c r="W132" s="92"/>
      <c r="X132" s="92"/>
      <c r="Y132" s="128"/>
    </row>
    <row r="133" spans="2:25" ht="24.75" customHeight="1" thickBot="1">
      <c r="B133" s="142"/>
      <c r="C133" s="143"/>
      <c r="D133" s="181"/>
      <c r="E133" s="181"/>
      <c r="F133" s="171"/>
      <c r="G133" s="147"/>
      <c r="H133" s="147"/>
      <c r="I133" s="148"/>
      <c r="J133" s="148"/>
      <c r="K133" s="175"/>
      <c r="L133" s="175"/>
      <c r="M133" s="172"/>
      <c r="N133" s="172"/>
      <c r="O133" s="172"/>
      <c r="P133" s="172"/>
      <c r="Q133" s="172"/>
      <c r="R133" s="172"/>
      <c r="S133" s="173"/>
      <c r="T133" s="176"/>
      <c r="U133" s="177"/>
      <c r="V133" s="177"/>
      <c r="W133" s="176"/>
      <c r="X133" s="178"/>
      <c r="Y133" s="174"/>
    </row>
    <row r="134" spans="2:25" ht="13.5" thickBot="1">
      <c r="B134" s="12"/>
      <c r="C134" s="12"/>
      <c r="D134" s="249"/>
      <c r="E134" s="249"/>
      <c r="F134" s="250" t="s">
        <v>136</v>
      </c>
      <c r="G134" s="249"/>
      <c r="H134" s="249"/>
      <c r="I134" s="249"/>
      <c r="J134" s="12"/>
      <c r="K134" s="179">
        <f aca="true" t="shared" si="3" ref="K134:S134">SUM(K121:K133)</f>
        <v>601095.1799999999</v>
      </c>
      <c r="L134" s="179">
        <f t="shared" si="3"/>
        <v>601095.1799999999</v>
      </c>
      <c r="M134" s="179">
        <f t="shared" si="3"/>
        <v>0</v>
      </c>
      <c r="N134" s="179">
        <f t="shared" si="3"/>
        <v>590423.76</v>
      </c>
      <c r="O134" s="179">
        <f t="shared" si="3"/>
        <v>590423.76</v>
      </c>
      <c r="P134" s="179">
        <f t="shared" si="3"/>
        <v>0</v>
      </c>
      <c r="Q134" s="179">
        <f t="shared" si="3"/>
        <v>10671.420000000042</v>
      </c>
      <c r="R134" s="179">
        <f t="shared" si="3"/>
        <v>10671.420000000042</v>
      </c>
      <c r="S134" s="179">
        <f t="shared" si="3"/>
        <v>0</v>
      </c>
      <c r="T134" s="12"/>
      <c r="U134" s="12"/>
      <c r="V134" s="12"/>
      <c r="W134" s="12"/>
      <c r="X134" s="183">
        <f>SUM(X121:X133)</f>
        <v>1750</v>
      </c>
      <c r="Y134" s="33"/>
    </row>
    <row r="135" spans="2:25" ht="12.75">
      <c r="B135" s="12"/>
      <c r="C135" s="12"/>
      <c r="D135" s="31"/>
      <c r="E135" s="31"/>
      <c r="F135" s="32"/>
      <c r="G135" s="31"/>
      <c r="H135" s="31"/>
      <c r="I135" s="31"/>
      <c r="J135" s="12"/>
      <c r="K135" s="76"/>
      <c r="L135" s="76"/>
      <c r="M135" s="76"/>
      <c r="N135" s="76"/>
      <c r="O135" s="76"/>
      <c r="P135" s="77"/>
      <c r="Q135" s="76"/>
      <c r="R135" s="76"/>
      <c r="S135" s="77"/>
      <c r="T135" s="12"/>
      <c r="U135" s="12"/>
      <c r="V135" s="12"/>
      <c r="W135" s="12"/>
      <c r="X135" s="12"/>
      <c r="Y135" s="33"/>
    </row>
    <row r="136" spans="6:18" ht="12.75">
      <c r="F136" s="245"/>
      <c r="G136" s="245"/>
      <c r="L136" s="26"/>
      <c r="N136" s="26"/>
      <c r="O136" s="26"/>
      <c r="Q136" s="27"/>
      <c r="R136" s="27"/>
    </row>
    <row r="137" spans="2:25" ht="12.75">
      <c r="B137" s="279"/>
      <c r="C137" s="279"/>
      <c r="D137" s="279"/>
      <c r="E137" s="279"/>
      <c r="F137" s="279"/>
      <c r="S137" s="279"/>
      <c r="T137" s="279"/>
      <c r="U137" s="279"/>
      <c r="V137" s="279"/>
      <c r="W137" s="279"/>
      <c r="X137" s="279"/>
      <c r="Y137" s="279"/>
    </row>
    <row r="138" spans="2:25" ht="12.75">
      <c r="B138" s="279"/>
      <c r="C138" s="279"/>
      <c r="D138" s="279"/>
      <c r="E138" s="279"/>
      <c r="F138" s="279"/>
      <c r="S138" s="279"/>
      <c r="T138" s="279"/>
      <c r="U138" s="279"/>
      <c r="V138" s="279"/>
      <c r="W138" s="279"/>
      <c r="X138" s="279"/>
      <c r="Y138" s="279"/>
    </row>
    <row r="139" spans="4:25" ht="12.75">
      <c r="D139" s="29"/>
      <c r="E139" s="29"/>
      <c r="F139" s="29"/>
      <c r="S139" s="29"/>
      <c r="T139" s="29"/>
      <c r="U139" s="29"/>
      <c r="V139" s="29"/>
      <c r="W139" s="29"/>
      <c r="X139" s="29"/>
      <c r="Y139" s="29"/>
    </row>
    <row r="140" spans="4:25" ht="12.75">
      <c r="D140" s="29"/>
      <c r="E140" s="29"/>
      <c r="F140" s="29"/>
      <c r="S140" s="29"/>
      <c r="T140" s="29"/>
      <c r="U140" s="29"/>
      <c r="V140" s="29"/>
      <c r="W140" s="29"/>
      <c r="X140" s="29"/>
      <c r="Y140" s="29"/>
    </row>
    <row r="141" spans="4:25" ht="12.75">
      <c r="D141" s="29"/>
      <c r="E141" s="29"/>
      <c r="F141" s="29"/>
      <c r="S141" s="29"/>
      <c r="T141" s="29"/>
      <c r="U141" s="29"/>
      <c r="V141" s="29"/>
      <c r="W141" s="29"/>
      <c r="X141" s="29"/>
      <c r="Y141" s="29"/>
    </row>
    <row r="142" spans="4:25" ht="12.75">
      <c r="D142" s="29"/>
      <c r="E142" s="29"/>
      <c r="F142" s="29"/>
      <c r="S142" s="29"/>
      <c r="T142" s="29"/>
      <c r="U142" s="29"/>
      <c r="V142" s="29"/>
      <c r="W142" s="29"/>
      <c r="X142" s="29"/>
      <c r="Y142" s="29"/>
    </row>
    <row r="143" spans="2:25" ht="15.75">
      <c r="B143" s="239" t="s">
        <v>33</v>
      </c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1"/>
    </row>
    <row r="144" spans="2:25" ht="15.75">
      <c r="B144" s="242" t="s">
        <v>157</v>
      </c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4"/>
    </row>
    <row r="145" spans="2:25" ht="12.75">
      <c r="B145" s="22"/>
      <c r="C145" s="4"/>
      <c r="D145" s="4"/>
      <c r="E145" s="4"/>
      <c r="F145" s="4"/>
      <c r="G145" s="4"/>
      <c r="H145" s="4"/>
      <c r="I145" s="4"/>
      <c r="J145" s="4"/>
      <c r="K145" s="4"/>
      <c r="L145" s="254" t="s">
        <v>44</v>
      </c>
      <c r="M145" s="254"/>
      <c r="N145" s="254"/>
      <c r="O145" s="4"/>
      <c r="P145" s="4"/>
      <c r="Q145" s="4"/>
      <c r="R145" s="4"/>
      <c r="S145" s="4"/>
      <c r="T145" s="4"/>
      <c r="U145" s="4"/>
      <c r="V145" s="4"/>
      <c r="W145" s="257" t="s">
        <v>45</v>
      </c>
      <c r="X145" s="257"/>
      <c r="Y145" s="258"/>
    </row>
    <row r="146" spans="2:25" ht="14.25">
      <c r="B146" s="23" t="s">
        <v>9</v>
      </c>
      <c r="C146" s="16"/>
      <c r="D146" s="16"/>
      <c r="E146" s="16"/>
      <c r="F146" s="16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257" t="s">
        <v>89</v>
      </c>
      <c r="X146" s="257"/>
      <c r="Y146" s="258"/>
    </row>
    <row r="147" spans="2:25" ht="14.25">
      <c r="B147" s="23" t="s">
        <v>10</v>
      </c>
      <c r="C147" s="16"/>
      <c r="D147" s="16"/>
      <c r="E147" s="16"/>
      <c r="F147" s="16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17" t="s">
        <v>142</v>
      </c>
    </row>
    <row r="148" spans="2:25" ht="14.25">
      <c r="B148" s="28" t="s">
        <v>38</v>
      </c>
      <c r="C148" s="16"/>
      <c r="D148" s="16"/>
      <c r="E148" s="16"/>
      <c r="F148" s="16"/>
      <c r="G148" s="16"/>
      <c r="H148" s="4"/>
      <c r="I148" s="4"/>
      <c r="J148" s="4"/>
      <c r="K148" s="4"/>
      <c r="L148" s="4"/>
      <c r="M148" s="4"/>
      <c r="N148" s="4"/>
      <c r="O148" s="18"/>
      <c r="P148" s="4"/>
      <c r="Q148" s="4"/>
      <c r="R148" s="4"/>
      <c r="S148" s="4"/>
      <c r="T148" s="4"/>
      <c r="U148" s="4"/>
      <c r="V148" s="4"/>
      <c r="W148" s="4"/>
      <c r="X148" s="4"/>
      <c r="Y148" s="19"/>
    </row>
    <row r="149" spans="2:25" ht="12.75">
      <c r="B149" s="2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4"/>
      <c r="P149" s="1"/>
      <c r="Q149" s="1"/>
      <c r="R149" s="1"/>
      <c r="S149" s="1"/>
      <c r="T149" s="1"/>
      <c r="U149" s="1"/>
      <c r="V149" s="1"/>
      <c r="W149" s="1"/>
      <c r="X149" s="1"/>
      <c r="Y149" s="21"/>
    </row>
    <row r="150" spans="2:25" ht="12.75">
      <c r="B150" s="15"/>
      <c r="C150" s="8" t="s">
        <v>30</v>
      </c>
      <c r="D150" s="6" t="s">
        <v>24</v>
      </c>
      <c r="E150" s="5"/>
      <c r="F150" s="2" t="s">
        <v>28</v>
      </c>
      <c r="G150" s="251" t="s">
        <v>13</v>
      </c>
      <c r="H150" s="252"/>
      <c r="I150" s="253" t="s">
        <v>46</v>
      </c>
      <c r="J150" s="253"/>
      <c r="K150" s="251" t="s">
        <v>18</v>
      </c>
      <c r="L150" s="253"/>
      <c r="M150" s="252"/>
      <c r="N150" s="251" t="s">
        <v>18</v>
      </c>
      <c r="O150" s="253"/>
      <c r="P150" s="253"/>
      <c r="Q150" s="251" t="s">
        <v>4</v>
      </c>
      <c r="R150" s="253"/>
      <c r="S150" s="252"/>
      <c r="T150" s="251" t="s">
        <v>6</v>
      </c>
      <c r="U150" s="253"/>
      <c r="V150" s="253"/>
      <c r="W150" s="251" t="s">
        <v>7</v>
      </c>
      <c r="X150" s="252"/>
      <c r="Y150" s="255" t="s">
        <v>31</v>
      </c>
    </row>
    <row r="151" spans="2:25" ht="12.75">
      <c r="B151" s="14" t="s">
        <v>11</v>
      </c>
      <c r="C151" s="14" t="s">
        <v>29</v>
      </c>
      <c r="D151" s="10" t="s">
        <v>0</v>
      </c>
      <c r="E151" s="11" t="s">
        <v>25</v>
      </c>
      <c r="F151" s="10" t="s">
        <v>34</v>
      </c>
      <c r="G151" s="246"/>
      <c r="H151" s="248"/>
      <c r="I151" s="247" t="s">
        <v>47</v>
      </c>
      <c r="J151" s="247"/>
      <c r="K151" s="246" t="s">
        <v>5</v>
      </c>
      <c r="L151" s="247"/>
      <c r="M151" s="248"/>
      <c r="N151" s="246" t="s">
        <v>19</v>
      </c>
      <c r="O151" s="247"/>
      <c r="P151" s="247"/>
      <c r="Q151" s="246"/>
      <c r="R151" s="247"/>
      <c r="S151" s="248"/>
      <c r="T151" s="246"/>
      <c r="U151" s="247"/>
      <c r="V151" s="247"/>
      <c r="W151" s="246"/>
      <c r="X151" s="248"/>
      <c r="Y151" s="256"/>
    </row>
    <row r="152" spans="2:25" ht="13.5" thickBot="1">
      <c r="B152" s="14" t="s">
        <v>8</v>
      </c>
      <c r="C152" s="14" t="s">
        <v>12</v>
      </c>
      <c r="D152" s="10" t="s">
        <v>12</v>
      </c>
      <c r="E152" s="10" t="s">
        <v>26</v>
      </c>
      <c r="F152" s="10" t="s">
        <v>27</v>
      </c>
      <c r="G152" s="2" t="s">
        <v>14</v>
      </c>
      <c r="H152" s="2" t="s">
        <v>15</v>
      </c>
      <c r="I152" s="2" t="s">
        <v>16</v>
      </c>
      <c r="J152" s="2" t="s">
        <v>17</v>
      </c>
      <c r="K152" s="2" t="s">
        <v>1</v>
      </c>
      <c r="L152" s="2" t="s">
        <v>2</v>
      </c>
      <c r="M152" s="78" t="s">
        <v>3</v>
      </c>
      <c r="N152" s="2" t="s">
        <v>1</v>
      </c>
      <c r="O152" s="2" t="s">
        <v>2</v>
      </c>
      <c r="P152" s="8" t="s">
        <v>3</v>
      </c>
      <c r="Q152" s="2" t="s">
        <v>20</v>
      </c>
      <c r="R152" s="2" t="s">
        <v>2</v>
      </c>
      <c r="S152" s="78" t="s">
        <v>3</v>
      </c>
      <c r="T152" s="2" t="s">
        <v>23</v>
      </c>
      <c r="U152" s="8" t="s">
        <v>27</v>
      </c>
      <c r="V152" s="8" t="s">
        <v>32</v>
      </c>
      <c r="W152" s="8" t="s">
        <v>21</v>
      </c>
      <c r="X152" s="8" t="s">
        <v>22</v>
      </c>
      <c r="Y152" s="256"/>
    </row>
    <row r="153" spans="2:25" ht="12" customHeight="1">
      <c r="B153" s="79"/>
      <c r="C153" s="80"/>
      <c r="D153" s="81" t="s">
        <v>68</v>
      </c>
      <c r="E153" s="82"/>
      <c r="F153" s="83"/>
      <c r="G153" s="83"/>
      <c r="H153" s="83"/>
      <c r="I153" s="83"/>
      <c r="J153" s="83"/>
      <c r="K153" s="84"/>
      <c r="L153" s="84"/>
      <c r="M153" s="84"/>
      <c r="N153" s="84"/>
      <c r="O153" s="84"/>
      <c r="P153" s="85"/>
      <c r="Q153" s="86"/>
      <c r="R153" s="86"/>
      <c r="S153" s="86"/>
      <c r="T153" s="87"/>
      <c r="U153" s="87"/>
      <c r="V153" s="87"/>
      <c r="W153" s="87"/>
      <c r="X153" s="87"/>
      <c r="Y153" s="88"/>
    </row>
    <row r="154" spans="2:25" ht="12" customHeight="1">
      <c r="B154" s="89"/>
      <c r="C154" s="90"/>
      <c r="D154" s="91" t="s">
        <v>81</v>
      </c>
      <c r="E154" s="92"/>
      <c r="F154" s="93"/>
      <c r="G154" s="93"/>
      <c r="H154" s="93"/>
      <c r="I154" s="93"/>
      <c r="J154" s="93"/>
      <c r="K154" s="94"/>
      <c r="L154" s="94"/>
      <c r="M154" s="94"/>
      <c r="N154" s="94"/>
      <c r="O154" s="94"/>
      <c r="P154" s="95"/>
      <c r="Q154" s="96"/>
      <c r="R154" s="96"/>
      <c r="S154" s="96"/>
      <c r="T154" s="97"/>
      <c r="U154" s="97"/>
      <c r="V154" s="97"/>
      <c r="W154" s="97"/>
      <c r="X154" s="97"/>
      <c r="Y154" s="98"/>
    </row>
    <row r="155" spans="2:25" ht="9" customHeight="1">
      <c r="B155" s="99"/>
      <c r="C155" s="100"/>
      <c r="D155" s="101"/>
      <c r="E155" s="102"/>
      <c r="F155" s="103"/>
      <c r="G155" s="104"/>
      <c r="H155" s="104"/>
      <c r="I155" s="105"/>
      <c r="J155" s="105"/>
      <c r="K155" s="106"/>
      <c r="L155" s="106"/>
      <c r="M155" s="107"/>
      <c r="N155" s="106"/>
      <c r="O155" s="106"/>
      <c r="P155" s="108"/>
      <c r="Q155" s="109"/>
      <c r="R155" s="109"/>
      <c r="S155" s="107"/>
      <c r="T155" s="110"/>
      <c r="U155" s="111"/>
      <c r="V155" s="111"/>
      <c r="W155" s="112"/>
      <c r="X155" s="103"/>
      <c r="Y155" s="113"/>
    </row>
    <row r="156" spans="2:25" ht="26.25" customHeight="1">
      <c r="B156" s="99"/>
      <c r="C156" s="100"/>
      <c r="D156" s="114" t="s">
        <v>131</v>
      </c>
      <c r="E156" s="114" t="s">
        <v>132</v>
      </c>
      <c r="F156" s="115" t="s">
        <v>88</v>
      </c>
      <c r="G156" s="237">
        <v>42856</v>
      </c>
      <c r="H156" s="237">
        <v>43312</v>
      </c>
      <c r="I156" s="169">
        <v>100</v>
      </c>
      <c r="J156" s="125">
        <f>N156*100/K156</f>
        <v>99.24216327936617</v>
      </c>
      <c r="K156" s="208">
        <v>252561</v>
      </c>
      <c r="L156" s="208">
        <f>K156</f>
        <v>252561</v>
      </c>
      <c r="M156" s="209">
        <v>0</v>
      </c>
      <c r="N156" s="196">
        <v>250647</v>
      </c>
      <c r="O156" s="195">
        <f>N156</f>
        <v>250647</v>
      </c>
      <c r="P156" s="210">
        <v>0</v>
      </c>
      <c r="Q156" s="195">
        <f>K156-N156</f>
        <v>1914</v>
      </c>
      <c r="R156" s="195">
        <f>L156-O156</f>
        <v>1914</v>
      </c>
      <c r="S156" s="209">
        <f>M156-P156</f>
        <v>0</v>
      </c>
      <c r="T156" s="102" t="s">
        <v>41</v>
      </c>
      <c r="U156" s="120">
        <v>50</v>
      </c>
      <c r="V156" s="120">
        <v>50</v>
      </c>
      <c r="W156" s="102" t="s">
        <v>102</v>
      </c>
      <c r="X156" s="121">
        <v>350</v>
      </c>
      <c r="Y156" s="122"/>
    </row>
    <row r="157" spans="2:25" ht="9" customHeight="1">
      <c r="B157" s="99"/>
      <c r="C157" s="100"/>
      <c r="D157" s="123"/>
      <c r="E157" s="124"/>
      <c r="F157" s="103"/>
      <c r="G157" s="104"/>
      <c r="H157" s="104"/>
      <c r="I157" s="169"/>
      <c r="J157" s="169"/>
      <c r="K157" s="208"/>
      <c r="L157" s="208"/>
      <c r="M157" s="209"/>
      <c r="N157" s="196"/>
      <c r="O157" s="196"/>
      <c r="P157" s="210"/>
      <c r="Q157" s="211"/>
      <c r="R157" s="211"/>
      <c r="S157" s="210"/>
      <c r="T157" s="102"/>
      <c r="U157" s="120"/>
      <c r="V157" s="120"/>
      <c r="W157" s="102"/>
      <c r="X157" s="121"/>
      <c r="Y157" s="122"/>
    </row>
    <row r="158" spans="2:25" ht="23.25" customHeight="1">
      <c r="B158" s="99"/>
      <c r="C158" s="100"/>
      <c r="D158" s="114" t="s">
        <v>133</v>
      </c>
      <c r="E158" s="114" t="s">
        <v>134</v>
      </c>
      <c r="F158" s="115" t="s">
        <v>88</v>
      </c>
      <c r="G158" s="237">
        <v>42856</v>
      </c>
      <c r="H158" s="237">
        <v>43312</v>
      </c>
      <c r="I158" s="169">
        <v>100</v>
      </c>
      <c r="J158" s="125">
        <f>N158*100/K158</f>
        <v>99.24216327936618</v>
      </c>
      <c r="K158" s="208">
        <v>95973.18</v>
      </c>
      <c r="L158" s="208">
        <f>K158</f>
        <v>95973.18</v>
      </c>
      <c r="M158" s="209">
        <v>0</v>
      </c>
      <c r="N158" s="196">
        <v>95245.86</v>
      </c>
      <c r="O158" s="195">
        <f>N158</f>
        <v>95245.86</v>
      </c>
      <c r="P158" s="210">
        <v>0</v>
      </c>
      <c r="Q158" s="195">
        <f>K158-N158</f>
        <v>727.3199999999924</v>
      </c>
      <c r="R158" s="195">
        <f>L158-O158</f>
        <v>727.3199999999924</v>
      </c>
      <c r="S158" s="209">
        <f>M158-P158</f>
        <v>0</v>
      </c>
      <c r="T158" s="102" t="s">
        <v>41</v>
      </c>
      <c r="U158" s="120">
        <v>19</v>
      </c>
      <c r="V158" s="120">
        <v>19</v>
      </c>
      <c r="W158" s="102" t="s">
        <v>102</v>
      </c>
      <c r="X158" s="121">
        <v>300</v>
      </c>
      <c r="Y158" s="122"/>
    </row>
    <row r="159" spans="2:25" ht="9" customHeight="1">
      <c r="B159" s="99"/>
      <c r="C159" s="100"/>
      <c r="D159" s="123"/>
      <c r="E159" s="124"/>
      <c r="F159" s="103"/>
      <c r="G159" s="104"/>
      <c r="H159" s="104"/>
      <c r="I159" s="169"/>
      <c r="J159" s="169"/>
      <c r="K159" s="116"/>
      <c r="L159" s="116"/>
      <c r="M159" s="117"/>
      <c r="N159" s="118"/>
      <c r="O159" s="118"/>
      <c r="P159" s="110"/>
      <c r="Q159" s="119"/>
      <c r="R159" s="119"/>
      <c r="S159" s="110"/>
      <c r="T159" s="102"/>
      <c r="U159" s="120"/>
      <c r="V159" s="120"/>
      <c r="W159" s="102"/>
      <c r="X159" s="121"/>
      <c r="Y159" s="122"/>
    </row>
    <row r="160" spans="2:25" ht="12" customHeight="1">
      <c r="B160" s="99"/>
      <c r="C160" s="100"/>
      <c r="D160" s="114"/>
      <c r="E160" s="114"/>
      <c r="F160" s="115"/>
      <c r="G160" s="104"/>
      <c r="H160" s="104"/>
      <c r="I160" s="169"/>
      <c r="J160" s="169"/>
      <c r="K160" s="116"/>
      <c r="L160" s="116"/>
      <c r="M160" s="117"/>
      <c r="N160" s="118"/>
      <c r="O160" s="118"/>
      <c r="P160" s="110"/>
      <c r="Q160" s="119"/>
      <c r="R160" s="119"/>
      <c r="S160" s="110"/>
      <c r="T160" s="102"/>
      <c r="U160" s="120"/>
      <c r="V160" s="120"/>
      <c r="W160" s="102"/>
      <c r="X160" s="121"/>
      <c r="Y160" s="122"/>
    </row>
    <row r="161" spans="2:25" ht="7.5" customHeight="1">
      <c r="B161" s="99"/>
      <c r="C161" s="100"/>
      <c r="D161" s="123"/>
      <c r="E161" s="92"/>
      <c r="F161" s="115"/>
      <c r="G161" s="115"/>
      <c r="H161" s="115"/>
      <c r="I161" s="125"/>
      <c r="J161" s="125"/>
      <c r="K161" s="116"/>
      <c r="L161" s="116"/>
      <c r="M161" s="117"/>
      <c r="N161" s="126"/>
      <c r="O161" s="126"/>
      <c r="P161" s="117"/>
      <c r="Q161" s="126"/>
      <c r="R161" s="126"/>
      <c r="S161" s="127"/>
      <c r="T161" s="102"/>
      <c r="U161" s="120"/>
      <c r="V161" s="120"/>
      <c r="W161" s="102"/>
      <c r="X161" s="121"/>
      <c r="Y161" s="128"/>
    </row>
    <row r="162" spans="2:25" ht="12" customHeight="1">
      <c r="B162" s="99"/>
      <c r="C162" s="100"/>
      <c r="D162" s="114"/>
      <c r="E162" s="114"/>
      <c r="F162" s="115"/>
      <c r="G162" s="129"/>
      <c r="H162" s="129"/>
      <c r="I162" s="125"/>
      <c r="J162" s="125"/>
      <c r="K162" s="116"/>
      <c r="L162" s="116"/>
      <c r="M162" s="117"/>
      <c r="N162" s="130"/>
      <c r="O162" s="130"/>
      <c r="P162" s="117"/>
      <c r="Q162" s="126"/>
      <c r="R162" s="126"/>
      <c r="S162" s="127"/>
      <c r="T162" s="102"/>
      <c r="U162" s="120"/>
      <c r="V162" s="120"/>
      <c r="W162" s="102"/>
      <c r="X162" s="121"/>
      <c r="Y162" s="128"/>
    </row>
    <row r="163" spans="2:25" ht="9" customHeight="1">
      <c r="B163" s="99"/>
      <c r="C163" s="100"/>
      <c r="D163" s="131"/>
      <c r="E163" s="92"/>
      <c r="F163" s="115"/>
      <c r="G163" s="129"/>
      <c r="H163" s="129"/>
      <c r="I163" s="125"/>
      <c r="J163" s="125"/>
      <c r="K163" s="116"/>
      <c r="L163" s="116"/>
      <c r="M163" s="117"/>
      <c r="N163" s="130"/>
      <c r="O163" s="130"/>
      <c r="P163" s="117"/>
      <c r="Q163" s="130"/>
      <c r="R163" s="130"/>
      <c r="S163" s="127"/>
      <c r="T163" s="102"/>
      <c r="U163" s="120"/>
      <c r="V163" s="120"/>
      <c r="W163" s="102"/>
      <c r="X163" s="121"/>
      <c r="Y163" s="128"/>
    </row>
    <row r="164" spans="2:25" ht="10.5" customHeight="1">
      <c r="B164" s="99"/>
      <c r="C164" s="100"/>
      <c r="D164" s="114"/>
      <c r="E164" s="114"/>
      <c r="F164" s="115"/>
      <c r="G164" s="129"/>
      <c r="H164" s="129"/>
      <c r="I164" s="125"/>
      <c r="J164" s="125"/>
      <c r="K164" s="116"/>
      <c r="L164" s="116"/>
      <c r="M164" s="117"/>
      <c r="N164" s="130"/>
      <c r="O164" s="130"/>
      <c r="P164" s="117"/>
      <c r="Q164" s="126"/>
      <c r="R164" s="126"/>
      <c r="S164" s="127"/>
      <c r="T164" s="102"/>
      <c r="U164" s="120"/>
      <c r="V164" s="120"/>
      <c r="W164" s="102"/>
      <c r="X164" s="121"/>
      <c r="Y164" s="128"/>
    </row>
    <row r="165" spans="2:25" ht="7.5" customHeight="1">
      <c r="B165" s="99"/>
      <c r="C165" s="100"/>
      <c r="D165" s="123"/>
      <c r="E165" s="102"/>
      <c r="F165" s="115"/>
      <c r="G165" s="129"/>
      <c r="H165" s="129"/>
      <c r="I165" s="125"/>
      <c r="J165" s="125"/>
      <c r="K165" s="116"/>
      <c r="L165" s="116"/>
      <c r="M165" s="117"/>
      <c r="N165" s="126"/>
      <c r="O165" s="126"/>
      <c r="P165" s="117"/>
      <c r="Q165" s="126"/>
      <c r="R165" s="126"/>
      <c r="S165" s="127"/>
      <c r="T165" s="92"/>
      <c r="U165" s="120"/>
      <c r="V165" s="120"/>
      <c r="W165" s="102"/>
      <c r="X165" s="121"/>
      <c r="Y165" s="128"/>
    </row>
    <row r="166" spans="2:29" ht="12" customHeight="1">
      <c r="B166" s="99"/>
      <c r="C166" s="100"/>
      <c r="D166" s="114"/>
      <c r="E166" s="114"/>
      <c r="F166" s="115"/>
      <c r="G166" s="129"/>
      <c r="H166" s="129"/>
      <c r="I166" s="125"/>
      <c r="J166" s="125"/>
      <c r="K166" s="116"/>
      <c r="L166" s="116"/>
      <c r="M166" s="117"/>
      <c r="N166" s="126"/>
      <c r="O166" s="130"/>
      <c r="P166" s="117"/>
      <c r="Q166" s="126"/>
      <c r="R166" s="126"/>
      <c r="S166" s="127"/>
      <c r="T166" s="102"/>
      <c r="U166" s="120"/>
      <c r="V166" s="120"/>
      <c r="W166" s="102"/>
      <c r="X166" s="121"/>
      <c r="Y166" s="128"/>
      <c r="AC166" s="34" t="s">
        <v>43</v>
      </c>
    </row>
    <row r="167" spans="2:25" ht="12" customHeight="1">
      <c r="B167" s="99"/>
      <c r="C167" s="100"/>
      <c r="D167" s="123"/>
      <c r="E167" s="92"/>
      <c r="F167" s="115"/>
      <c r="G167" s="115"/>
      <c r="H167" s="115"/>
      <c r="I167" s="125"/>
      <c r="J167" s="125"/>
      <c r="K167" s="116"/>
      <c r="L167" s="116"/>
      <c r="M167" s="117"/>
      <c r="N167" s="170"/>
      <c r="O167" s="170"/>
      <c r="P167" s="117"/>
      <c r="Q167" s="170"/>
      <c r="R167" s="170"/>
      <c r="S167" s="127"/>
      <c r="T167" s="92"/>
      <c r="U167" s="162"/>
      <c r="V167" s="162"/>
      <c r="W167" s="92"/>
      <c r="X167" s="92"/>
      <c r="Y167" s="128"/>
    </row>
    <row r="168" spans="2:25" ht="10.5" customHeight="1" thickBot="1">
      <c r="B168" s="142"/>
      <c r="C168" s="143"/>
      <c r="D168" s="181"/>
      <c r="E168" s="181"/>
      <c r="F168" s="171"/>
      <c r="G168" s="147"/>
      <c r="H168" s="147"/>
      <c r="I168" s="148"/>
      <c r="J168" s="148"/>
      <c r="K168" s="175"/>
      <c r="L168" s="175"/>
      <c r="M168" s="172"/>
      <c r="N168" s="172"/>
      <c r="O168" s="172"/>
      <c r="P168" s="172"/>
      <c r="Q168" s="172"/>
      <c r="R168" s="172"/>
      <c r="S168" s="173"/>
      <c r="T168" s="176"/>
      <c r="U168" s="177"/>
      <c r="V168" s="177"/>
      <c r="W168" s="176"/>
      <c r="X168" s="178"/>
      <c r="Y168" s="174"/>
    </row>
    <row r="169" spans="2:25" ht="13.5" thickBot="1">
      <c r="B169" s="12"/>
      <c r="C169" s="12"/>
      <c r="D169" s="249"/>
      <c r="E169" s="249"/>
      <c r="F169" s="250" t="s">
        <v>137</v>
      </c>
      <c r="G169" s="249"/>
      <c r="H169" s="249"/>
      <c r="I169" s="249"/>
      <c r="J169" s="12"/>
      <c r="K169" s="179">
        <f aca="true" t="shared" si="4" ref="K169:S169">SUM(K156:K168)</f>
        <v>348534.18</v>
      </c>
      <c r="L169" s="179">
        <f t="shared" si="4"/>
        <v>348534.18</v>
      </c>
      <c r="M169" s="179">
        <f t="shared" si="4"/>
        <v>0</v>
      </c>
      <c r="N169" s="179">
        <f t="shared" si="4"/>
        <v>345892.86</v>
      </c>
      <c r="O169" s="179">
        <f t="shared" si="4"/>
        <v>345892.86</v>
      </c>
      <c r="P169" s="179">
        <f t="shared" si="4"/>
        <v>0</v>
      </c>
      <c r="Q169" s="179">
        <f t="shared" si="4"/>
        <v>2641.3199999999924</v>
      </c>
      <c r="R169" s="179">
        <f t="shared" si="4"/>
        <v>2641.3199999999924</v>
      </c>
      <c r="S169" s="179">
        <f t="shared" si="4"/>
        <v>0</v>
      </c>
      <c r="T169" s="12"/>
      <c r="U169" s="205"/>
      <c r="V169" s="12"/>
      <c r="W169" s="12"/>
      <c r="X169" s="183">
        <f>SUM(X156:X168)</f>
        <v>650</v>
      </c>
      <c r="Y169" s="33"/>
    </row>
    <row r="170" spans="2:25" ht="13.5" thickBot="1">
      <c r="B170" s="12"/>
      <c r="C170" s="12"/>
      <c r="D170" s="31"/>
      <c r="E170" s="31"/>
      <c r="F170" s="250" t="s">
        <v>135</v>
      </c>
      <c r="G170" s="250"/>
      <c r="H170" s="250"/>
      <c r="I170" s="250"/>
      <c r="J170" s="12"/>
      <c r="K170" s="182">
        <f aca="true" t="shared" si="5" ref="K170:S170">K23+K65+K100+K134+K169</f>
        <v>2763262.68</v>
      </c>
      <c r="L170" s="182">
        <f t="shared" si="5"/>
        <v>2763262.68</v>
      </c>
      <c r="M170" s="182">
        <f t="shared" si="5"/>
        <v>0</v>
      </c>
      <c r="N170" s="182">
        <f t="shared" si="5"/>
        <v>2731727.1599999997</v>
      </c>
      <c r="O170" s="182">
        <f t="shared" si="5"/>
        <v>2731727.1599999997</v>
      </c>
      <c r="P170" s="182">
        <f t="shared" si="5"/>
        <v>0</v>
      </c>
      <c r="Q170" s="182">
        <f t="shared" si="5"/>
        <v>31535.520000000037</v>
      </c>
      <c r="R170" s="182">
        <f t="shared" si="5"/>
        <v>31535.520000000037</v>
      </c>
      <c r="S170" s="182">
        <f t="shared" si="5"/>
        <v>0</v>
      </c>
      <c r="T170" s="25"/>
      <c r="U170" s="25"/>
      <c r="V170" s="25"/>
      <c r="W170" s="25"/>
      <c r="X170" s="193">
        <f>X23+X65+X100+X134+X169</f>
        <v>9400</v>
      </c>
      <c r="Y170" s="33"/>
    </row>
    <row r="171" spans="2:25" ht="12.75">
      <c r="B171" s="12"/>
      <c r="C171" s="12"/>
      <c r="D171" s="31"/>
      <c r="E171" s="31"/>
      <c r="F171" s="32"/>
      <c r="G171" s="32"/>
      <c r="H171" s="32"/>
      <c r="I171" s="32"/>
      <c r="J171" s="12"/>
      <c r="K171" s="76"/>
      <c r="L171" s="76"/>
      <c r="M171" s="76"/>
      <c r="N171" s="76"/>
      <c r="O171" s="76"/>
      <c r="P171" s="77"/>
      <c r="Q171" s="76"/>
      <c r="R171" s="76"/>
      <c r="S171" s="77"/>
      <c r="T171" s="12"/>
      <c r="U171" s="12"/>
      <c r="V171" s="12"/>
      <c r="W171" s="12"/>
      <c r="X171" s="12"/>
      <c r="Y171" s="33"/>
    </row>
    <row r="172" spans="2:25" ht="12.75">
      <c r="B172" s="12"/>
      <c r="C172" s="12"/>
      <c r="D172" s="31"/>
      <c r="E172" s="31"/>
      <c r="F172" s="32"/>
      <c r="G172" s="32"/>
      <c r="H172" s="32"/>
      <c r="I172" s="32"/>
      <c r="J172" s="12"/>
      <c r="K172" s="76"/>
      <c r="L172" s="76"/>
      <c r="M172" s="76"/>
      <c r="N172" s="76"/>
      <c r="O172" s="76"/>
      <c r="P172" s="77"/>
      <c r="Q172" s="76"/>
      <c r="R172" s="76"/>
      <c r="S172" s="77"/>
      <c r="T172" s="12"/>
      <c r="U172" s="12"/>
      <c r="V172" s="12"/>
      <c r="W172" s="12"/>
      <c r="X172" s="12"/>
      <c r="Y172" s="33"/>
    </row>
    <row r="173" spans="2:25" ht="12.75">
      <c r="B173" s="12"/>
      <c r="C173" s="12"/>
      <c r="D173" s="31"/>
      <c r="E173" s="31"/>
      <c r="F173" s="32"/>
      <c r="G173" s="32"/>
      <c r="H173" s="32"/>
      <c r="I173" s="32"/>
      <c r="J173" s="12"/>
      <c r="K173" s="76"/>
      <c r="L173" s="76"/>
      <c r="M173" s="76"/>
      <c r="N173" s="76"/>
      <c r="O173" s="76"/>
      <c r="P173" s="77"/>
      <c r="Q173" s="76"/>
      <c r="R173" s="76"/>
      <c r="S173" s="77"/>
      <c r="T173" s="12"/>
      <c r="U173" s="12"/>
      <c r="V173" s="12"/>
      <c r="W173" s="12"/>
      <c r="X173" s="12"/>
      <c r="Y173" s="33"/>
    </row>
    <row r="174" spans="2:25" ht="12.75">
      <c r="B174" s="12"/>
      <c r="C174" s="12"/>
      <c r="D174" s="31"/>
      <c r="E174" s="31"/>
      <c r="F174" s="32"/>
      <c r="G174" s="32"/>
      <c r="H174" s="32"/>
      <c r="I174" s="32"/>
      <c r="J174" s="12"/>
      <c r="K174" s="76"/>
      <c r="L174" s="76"/>
      <c r="M174" s="76"/>
      <c r="N174" s="76"/>
      <c r="O174" s="76"/>
      <c r="P174" s="77"/>
      <c r="Q174" s="76"/>
      <c r="R174" s="76"/>
      <c r="S174" s="77"/>
      <c r="T174" s="12"/>
      <c r="U174" s="12"/>
      <c r="V174" s="12"/>
      <c r="W174" s="12"/>
      <c r="X174" s="12"/>
      <c r="Y174" s="33"/>
    </row>
    <row r="175" spans="6:18" ht="12.75">
      <c r="F175" s="245"/>
      <c r="G175" s="245"/>
      <c r="L175" s="26"/>
      <c r="N175" s="26"/>
      <c r="O175" s="26"/>
      <c r="Q175" s="27"/>
      <c r="R175" s="27"/>
    </row>
    <row r="176" spans="2:25" ht="12.75">
      <c r="B176" s="279"/>
      <c r="C176" s="279"/>
      <c r="D176" s="279"/>
      <c r="E176" s="279"/>
      <c r="F176" s="279"/>
      <c r="S176" s="279"/>
      <c r="T176" s="279"/>
      <c r="U176" s="279"/>
      <c r="V176" s="279"/>
      <c r="W176" s="279"/>
      <c r="X176" s="279"/>
      <c r="Y176" s="279"/>
    </row>
    <row r="177" spans="2:25" ht="12.75">
      <c r="B177" s="279"/>
      <c r="C177" s="279"/>
      <c r="D177" s="279"/>
      <c r="E177" s="279"/>
      <c r="F177" s="279"/>
      <c r="S177" s="279"/>
      <c r="T177" s="279"/>
      <c r="U177" s="279"/>
      <c r="V177" s="279"/>
      <c r="W177" s="279"/>
      <c r="X177" s="279"/>
      <c r="Y177" s="279"/>
    </row>
    <row r="178" spans="4:25" ht="12.75">
      <c r="D178" s="29"/>
      <c r="E178" s="29"/>
      <c r="F178" s="29"/>
      <c r="S178" s="29"/>
      <c r="T178" s="29"/>
      <c r="U178" s="29"/>
      <c r="V178" s="29"/>
      <c r="W178" s="29"/>
      <c r="X178" s="29"/>
      <c r="Y178" s="29"/>
    </row>
    <row r="179" spans="4:25" ht="12.75">
      <c r="D179" s="29"/>
      <c r="E179" s="29"/>
      <c r="F179" s="29"/>
      <c r="S179" s="29"/>
      <c r="T179" s="29"/>
      <c r="U179" s="29"/>
      <c r="V179" s="29"/>
      <c r="W179" s="29"/>
      <c r="X179" s="29"/>
      <c r="Y179" s="29"/>
    </row>
    <row r="180" spans="4:25" ht="12.75">
      <c r="D180" s="29"/>
      <c r="E180" s="29"/>
      <c r="F180" s="29"/>
      <c r="S180" s="29"/>
      <c r="T180" s="29"/>
      <c r="U180" s="29"/>
      <c r="V180" s="29"/>
      <c r="W180" s="29"/>
      <c r="X180" s="29"/>
      <c r="Y180" s="29"/>
    </row>
    <row r="181" spans="4:25" ht="12.75">
      <c r="D181" s="29"/>
      <c r="E181" s="29"/>
      <c r="F181" s="29"/>
      <c r="S181" s="29"/>
      <c r="T181" s="29"/>
      <c r="U181" s="29"/>
      <c r="V181" s="29"/>
      <c r="W181" s="29"/>
      <c r="X181" s="29"/>
      <c r="Y181" s="29"/>
    </row>
    <row r="182" spans="4:25" ht="12.75">
      <c r="D182" s="29"/>
      <c r="E182" s="29"/>
      <c r="F182" s="29"/>
      <c r="S182" s="29"/>
      <c r="T182" s="29"/>
      <c r="U182" s="29"/>
      <c r="V182" s="29"/>
      <c r="W182" s="29"/>
      <c r="X182" s="29"/>
      <c r="Y182" s="29"/>
    </row>
    <row r="183" spans="4:25" ht="12.75">
      <c r="D183" s="29"/>
      <c r="E183" s="29"/>
      <c r="F183" s="29"/>
      <c r="S183" s="29"/>
      <c r="T183" s="29"/>
      <c r="U183" s="29"/>
      <c r="V183" s="29"/>
      <c r="W183" s="29"/>
      <c r="X183" s="29"/>
      <c r="Y183" s="29"/>
    </row>
    <row r="184" spans="4:25" ht="12.75">
      <c r="D184" s="29"/>
      <c r="E184" s="29"/>
      <c r="F184" s="29"/>
      <c r="S184" s="29"/>
      <c r="T184" s="29"/>
      <c r="U184" s="29"/>
      <c r="V184" s="29"/>
      <c r="W184" s="29"/>
      <c r="X184" s="29"/>
      <c r="Y184" s="29"/>
    </row>
    <row r="185" spans="2:25" ht="15.75">
      <c r="B185" s="239" t="s">
        <v>33</v>
      </c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240"/>
      <c r="U185" s="240"/>
      <c r="V185" s="240"/>
      <c r="W185" s="240"/>
      <c r="X185" s="240"/>
      <c r="Y185" s="241"/>
    </row>
    <row r="186" spans="2:25" ht="15.75">
      <c r="B186" s="242" t="s">
        <v>157</v>
      </c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4"/>
    </row>
    <row r="187" spans="2:25" ht="12.75">
      <c r="B187" s="22"/>
      <c r="C187" s="4"/>
      <c r="D187" s="4"/>
      <c r="E187" s="4"/>
      <c r="F187" s="4"/>
      <c r="G187" s="4"/>
      <c r="H187" s="4"/>
      <c r="I187" s="4"/>
      <c r="J187" s="4"/>
      <c r="K187" s="4"/>
      <c r="L187" s="254" t="s">
        <v>44</v>
      </c>
      <c r="M187" s="254"/>
      <c r="N187" s="254"/>
      <c r="O187" s="4"/>
      <c r="P187" s="4"/>
      <c r="Q187" s="4"/>
      <c r="R187" s="4"/>
      <c r="S187" s="4"/>
      <c r="T187" s="4"/>
      <c r="U187" s="4"/>
      <c r="V187" s="4"/>
      <c r="W187" s="257" t="s">
        <v>45</v>
      </c>
      <c r="X187" s="257"/>
      <c r="Y187" s="258"/>
    </row>
    <row r="188" spans="2:25" ht="14.25">
      <c r="B188" s="23" t="s">
        <v>9</v>
      </c>
      <c r="C188" s="16"/>
      <c r="D188" s="16"/>
      <c r="E188" s="16"/>
      <c r="F188" s="16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257" t="s">
        <v>89</v>
      </c>
      <c r="X188" s="257"/>
      <c r="Y188" s="258"/>
    </row>
    <row r="189" spans="2:25" ht="14.25">
      <c r="B189" s="23" t="s">
        <v>10</v>
      </c>
      <c r="C189" s="16"/>
      <c r="D189" s="16"/>
      <c r="E189" s="16"/>
      <c r="F189" s="16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17" t="s">
        <v>162</v>
      </c>
    </row>
    <row r="190" spans="2:25" ht="14.25">
      <c r="B190" s="28" t="s">
        <v>38</v>
      </c>
      <c r="C190" s="16"/>
      <c r="D190" s="16"/>
      <c r="E190" s="16"/>
      <c r="F190" s="16"/>
      <c r="G190" s="16"/>
      <c r="H190" s="4"/>
      <c r="I190" s="4"/>
      <c r="J190" s="4"/>
      <c r="K190" s="4"/>
      <c r="L190" s="4"/>
      <c r="M190" s="4"/>
      <c r="N190" s="4"/>
      <c r="O190" s="18"/>
      <c r="P190" s="4"/>
      <c r="Q190" s="4"/>
      <c r="R190" s="4"/>
      <c r="S190" s="4"/>
      <c r="T190" s="4"/>
      <c r="U190" s="4"/>
      <c r="V190" s="4"/>
      <c r="W190" s="4"/>
      <c r="X190" s="4"/>
      <c r="Y190" s="19"/>
    </row>
    <row r="191" spans="2:25" ht="12.75">
      <c r="B191" s="2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4"/>
      <c r="P191" s="1"/>
      <c r="Q191" s="1"/>
      <c r="R191" s="1"/>
      <c r="S191" s="1"/>
      <c r="T191" s="1"/>
      <c r="U191" s="1"/>
      <c r="V191" s="1"/>
      <c r="W191" s="1"/>
      <c r="X191" s="1"/>
      <c r="Y191" s="21"/>
    </row>
    <row r="192" spans="2:25" ht="12.75">
      <c r="B192" s="15"/>
      <c r="C192" s="8" t="s">
        <v>30</v>
      </c>
      <c r="D192" s="6" t="s">
        <v>24</v>
      </c>
      <c r="E192" s="5"/>
      <c r="F192" s="2" t="s">
        <v>28</v>
      </c>
      <c r="G192" s="251" t="s">
        <v>13</v>
      </c>
      <c r="H192" s="252"/>
      <c r="I192" s="253" t="s">
        <v>46</v>
      </c>
      <c r="J192" s="253"/>
      <c r="K192" s="251" t="s">
        <v>18</v>
      </c>
      <c r="L192" s="253"/>
      <c r="M192" s="252"/>
      <c r="N192" s="251" t="s">
        <v>18</v>
      </c>
      <c r="O192" s="253"/>
      <c r="P192" s="253"/>
      <c r="Q192" s="251" t="s">
        <v>4</v>
      </c>
      <c r="R192" s="253"/>
      <c r="S192" s="252"/>
      <c r="T192" s="251" t="s">
        <v>6</v>
      </c>
      <c r="U192" s="253"/>
      <c r="V192" s="253"/>
      <c r="W192" s="251" t="s">
        <v>7</v>
      </c>
      <c r="X192" s="252"/>
      <c r="Y192" s="255" t="s">
        <v>31</v>
      </c>
    </row>
    <row r="193" spans="2:25" ht="12.75">
      <c r="B193" s="14" t="s">
        <v>11</v>
      </c>
      <c r="C193" s="14" t="s">
        <v>29</v>
      </c>
      <c r="D193" s="10" t="s">
        <v>0</v>
      </c>
      <c r="E193" s="11" t="s">
        <v>25</v>
      </c>
      <c r="F193" s="10" t="s">
        <v>34</v>
      </c>
      <c r="G193" s="246"/>
      <c r="H193" s="248"/>
      <c r="I193" s="247" t="s">
        <v>47</v>
      </c>
      <c r="J193" s="247"/>
      <c r="K193" s="246" t="s">
        <v>5</v>
      </c>
      <c r="L193" s="247"/>
      <c r="M193" s="248"/>
      <c r="N193" s="246" t="s">
        <v>19</v>
      </c>
      <c r="O193" s="247"/>
      <c r="P193" s="247"/>
      <c r="Q193" s="246"/>
      <c r="R193" s="247"/>
      <c r="S193" s="248"/>
      <c r="T193" s="246"/>
      <c r="U193" s="247"/>
      <c r="V193" s="247"/>
      <c r="W193" s="246"/>
      <c r="X193" s="248"/>
      <c r="Y193" s="256"/>
    </row>
    <row r="194" spans="2:25" ht="13.5" thickBot="1">
      <c r="B194" s="14" t="s">
        <v>8</v>
      </c>
      <c r="C194" s="14" t="s">
        <v>12</v>
      </c>
      <c r="D194" s="10" t="s">
        <v>12</v>
      </c>
      <c r="E194" s="10" t="s">
        <v>26</v>
      </c>
      <c r="F194" s="10" t="s">
        <v>27</v>
      </c>
      <c r="G194" s="2" t="s">
        <v>14</v>
      </c>
      <c r="H194" s="2" t="s">
        <v>15</v>
      </c>
      <c r="I194" s="2" t="s">
        <v>16</v>
      </c>
      <c r="J194" s="2" t="s">
        <v>17</v>
      </c>
      <c r="K194" s="2" t="s">
        <v>1</v>
      </c>
      <c r="L194" s="2" t="s">
        <v>2</v>
      </c>
      <c r="M194" s="78" t="s">
        <v>3</v>
      </c>
      <c r="N194" s="2" t="s">
        <v>1</v>
      </c>
      <c r="O194" s="2" t="s">
        <v>2</v>
      </c>
      <c r="P194" s="8" t="s">
        <v>3</v>
      </c>
      <c r="Q194" s="2" t="s">
        <v>20</v>
      </c>
      <c r="R194" s="2" t="s">
        <v>2</v>
      </c>
      <c r="S194" s="78" t="s">
        <v>3</v>
      </c>
      <c r="T194" s="2" t="s">
        <v>23</v>
      </c>
      <c r="U194" s="8" t="s">
        <v>27</v>
      </c>
      <c r="V194" s="8" t="s">
        <v>32</v>
      </c>
      <c r="W194" s="8" t="s">
        <v>21</v>
      </c>
      <c r="X194" s="8" t="s">
        <v>22</v>
      </c>
      <c r="Y194" s="256"/>
    </row>
    <row r="195" spans="2:25" ht="12" customHeight="1">
      <c r="B195" s="79"/>
      <c r="C195" s="80"/>
      <c r="D195" s="81" t="s">
        <v>76</v>
      </c>
      <c r="E195" s="82"/>
      <c r="F195" s="83"/>
      <c r="G195" s="83"/>
      <c r="H195" s="83"/>
      <c r="I195" s="83"/>
      <c r="J195" s="83"/>
      <c r="K195" s="84"/>
      <c r="L195" s="84"/>
      <c r="M195" s="84"/>
      <c r="N195" s="84"/>
      <c r="O195" s="84"/>
      <c r="P195" s="85"/>
      <c r="Q195" s="86"/>
      <c r="R195" s="86"/>
      <c r="S195" s="86"/>
      <c r="T195" s="87"/>
      <c r="U195" s="87"/>
      <c r="V195" s="87"/>
      <c r="W195" s="87"/>
      <c r="X195" s="87"/>
      <c r="Y195" s="88"/>
    </row>
    <row r="196" spans="2:25" ht="20.25" customHeight="1">
      <c r="B196" s="89"/>
      <c r="C196" s="90"/>
      <c r="D196" s="185" t="s">
        <v>143</v>
      </c>
      <c r="E196" s="92"/>
      <c r="F196" s="93"/>
      <c r="G196" s="93"/>
      <c r="H196" s="93"/>
      <c r="I196" s="93"/>
      <c r="J196" s="93"/>
      <c r="K196" s="94"/>
      <c r="L196" s="94"/>
      <c r="M196" s="94"/>
      <c r="N196" s="94"/>
      <c r="O196" s="94"/>
      <c r="P196" s="95"/>
      <c r="Q196" s="96"/>
      <c r="R196" s="96"/>
      <c r="S196" s="96"/>
      <c r="T196" s="97"/>
      <c r="U196" s="97"/>
      <c r="V196" s="97"/>
      <c r="W196" s="97"/>
      <c r="X196" s="97"/>
      <c r="Y196" s="98"/>
    </row>
    <row r="197" spans="2:25" ht="9" customHeight="1">
      <c r="B197" s="99"/>
      <c r="C197" s="100"/>
      <c r="D197" s="101"/>
      <c r="E197" s="102"/>
      <c r="F197" s="103"/>
      <c r="G197" s="104"/>
      <c r="H197" s="104"/>
      <c r="I197" s="105"/>
      <c r="J197" s="105"/>
      <c r="K197" s="106"/>
      <c r="L197" s="106"/>
      <c r="M197" s="107"/>
      <c r="N197" s="106"/>
      <c r="O197" s="106"/>
      <c r="P197" s="108"/>
      <c r="Q197" s="109"/>
      <c r="R197" s="109"/>
      <c r="S197" s="107"/>
      <c r="T197" s="110"/>
      <c r="U197" s="111"/>
      <c r="V197" s="111"/>
      <c r="W197" s="112"/>
      <c r="X197" s="103"/>
      <c r="Y197" s="113"/>
    </row>
    <row r="198" spans="2:25" ht="26.25" customHeight="1">
      <c r="B198" s="99"/>
      <c r="C198" s="100"/>
      <c r="D198" s="114" t="s">
        <v>144</v>
      </c>
      <c r="E198" s="159" t="s">
        <v>40</v>
      </c>
      <c r="F198" s="115" t="s">
        <v>88</v>
      </c>
      <c r="G198" s="237">
        <v>43239</v>
      </c>
      <c r="H198" s="237">
        <v>43284</v>
      </c>
      <c r="I198" s="169">
        <v>100</v>
      </c>
      <c r="J198" s="125">
        <f>N198*100/K198</f>
        <v>99.9293395</v>
      </c>
      <c r="K198" s="206">
        <v>2000000</v>
      </c>
      <c r="L198" s="206">
        <f>K198</f>
        <v>2000000</v>
      </c>
      <c r="M198" s="207">
        <v>0</v>
      </c>
      <c r="N198" s="196">
        <v>1998586.79</v>
      </c>
      <c r="O198" s="195">
        <f>N198</f>
        <v>1998586.79</v>
      </c>
      <c r="P198" s="210">
        <v>0</v>
      </c>
      <c r="Q198" s="195">
        <f>K198-N198</f>
        <v>1413.2099999999627</v>
      </c>
      <c r="R198" s="195">
        <f>L198-O198</f>
        <v>1413.2099999999627</v>
      </c>
      <c r="S198" s="209">
        <f>M198-P198</f>
        <v>0</v>
      </c>
      <c r="T198" s="159" t="s">
        <v>48</v>
      </c>
      <c r="U198" s="120">
        <v>36</v>
      </c>
      <c r="V198" s="120">
        <v>36</v>
      </c>
      <c r="W198" s="159" t="s">
        <v>42</v>
      </c>
      <c r="X198" s="160">
        <v>180</v>
      </c>
      <c r="Y198" s="122"/>
    </row>
    <row r="199" spans="2:25" ht="9" customHeight="1">
      <c r="B199" s="99"/>
      <c r="C199" s="100"/>
      <c r="D199" s="123"/>
      <c r="E199" s="162"/>
      <c r="F199" s="103"/>
      <c r="G199" s="235"/>
      <c r="H199" s="235"/>
      <c r="I199" s="169"/>
      <c r="J199" s="169"/>
      <c r="K199" s="216"/>
      <c r="L199" s="216"/>
      <c r="M199" s="217"/>
      <c r="N199" s="196"/>
      <c r="O199" s="196"/>
      <c r="P199" s="210"/>
      <c r="Q199" s="211"/>
      <c r="R199" s="211"/>
      <c r="S199" s="210"/>
      <c r="T199" s="159"/>
      <c r="U199" s="120"/>
      <c r="V199" s="120"/>
      <c r="W199" s="159"/>
      <c r="X199" s="160"/>
      <c r="Y199" s="122"/>
    </row>
    <row r="200" spans="2:25" ht="23.25" customHeight="1">
      <c r="B200" s="99"/>
      <c r="C200" s="100"/>
      <c r="D200" s="114" t="s">
        <v>145</v>
      </c>
      <c r="E200" s="159" t="s">
        <v>79</v>
      </c>
      <c r="F200" s="115" t="s">
        <v>88</v>
      </c>
      <c r="G200" s="237">
        <v>43235</v>
      </c>
      <c r="H200" s="237">
        <v>43360</v>
      </c>
      <c r="I200" s="169">
        <v>100</v>
      </c>
      <c r="J200" s="125">
        <f>N200*100/K200</f>
        <v>99.8014183391929</v>
      </c>
      <c r="K200" s="206">
        <v>1549337.43</v>
      </c>
      <c r="L200" s="206">
        <f>K200</f>
        <v>1549337.43</v>
      </c>
      <c r="M200" s="207">
        <v>0</v>
      </c>
      <c r="N200" s="196">
        <v>1546260.73</v>
      </c>
      <c r="O200" s="195">
        <f>N200</f>
        <v>1546260.73</v>
      </c>
      <c r="P200" s="210">
        <v>0</v>
      </c>
      <c r="Q200" s="195">
        <f>K200-N200</f>
        <v>3076.6999999999534</v>
      </c>
      <c r="R200" s="195">
        <f>L200-O200</f>
        <v>3076.6999999999534</v>
      </c>
      <c r="S200" s="209">
        <f>M200-P200</f>
        <v>0</v>
      </c>
      <c r="T200" s="159" t="s">
        <v>48</v>
      </c>
      <c r="U200" s="120">
        <v>25</v>
      </c>
      <c r="V200" s="120">
        <v>25</v>
      </c>
      <c r="W200" s="159" t="s">
        <v>42</v>
      </c>
      <c r="X200" s="160">
        <v>125</v>
      </c>
      <c r="Y200" s="122"/>
    </row>
    <row r="201" spans="2:25" ht="9" customHeight="1">
      <c r="B201" s="99"/>
      <c r="C201" s="100"/>
      <c r="D201" s="123"/>
      <c r="E201" s="124"/>
      <c r="F201" s="103"/>
      <c r="G201" s="104"/>
      <c r="H201" s="104"/>
      <c r="I201" s="169"/>
      <c r="J201" s="169"/>
      <c r="K201" s="116"/>
      <c r="L201" s="116"/>
      <c r="M201" s="117"/>
      <c r="N201" s="118"/>
      <c r="O201" s="118"/>
      <c r="P201" s="110"/>
      <c r="Q201" s="119"/>
      <c r="R201" s="119"/>
      <c r="S201" s="110"/>
      <c r="T201" s="102"/>
      <c r="U201" s="120"/>
      <c r="V201" s="120"/>
      <c r="W201" s="102"/>
      <c r="X201" s="121"/>
      <c r="Y201" s="122"/>
    </row>
    <row r="202" spans="2:25" ht="12" customHeight="1">
      <c r="B202" s="99"/>
      <c r="C202" s="100"/>
      <c r="D202" s="114"/>
      <c r="E202" s="114"/>
      <c r="F202" s="115"/>
      <c r="G202" s="104"/>
      <c r="H202" s="104"/>
      <c r="I202" s="169"/>
      <c r="J202" s="169"/>
      <c r="K202" s="116"/>
      <c r="L202" s="116"/>
      <c r="M202" s="117"/>
      <c r="N202" s="118"/>
      <c r="O202" s="118"/>
      <c r="P202" s="110"/>
      <c r="Q202" s="119"/>
      <c r="R202" s="119"/>
      <c r="S202" s="110"/>
      <c r="T202" s="102"/>
      <c r="U202" s="120"/>
      <c r="V202" s="120"/>
      <c r="W202" s="102"/>
      <c r="X202" s="121"/>
      <c r="Y202" s="122"/>
    </row>
    <row r="203" spans="2:25" ht="7.5" customHeight="1">
      <c r="B203" s="99"/>
      <c r="C203" s="100"/>
      <c r="D203" s="123"/>
      <c r="E203" s="92"/>
      <c r="F203" s="115"/>
      <c r="G203" s="115"/>
      <c r="H203" s="115"/>
      <c r="I203" s="125"/>
      <c r="J203" s="125"/>
      <c r="K203" s="116"/>
      <c r="L203" s="116"/>
      <c r="M203" s="117"/>
      <c r="N203" s="126"/>
      <c r="O203" s="126"/>
      <c r="P203" s="117"/>
      <c r="Q203" s="126"/>
      <c r="R203" s="126"/>
      <c r="S203" s="127"/>
      <c r="T203" s="102"/>
      <c r="U203" s="120"/>
      <c r="V203" s="120"/>
      <c r="W203" s="102"/>
      <c r="X203" s="121"/>
      <c r="Y203" s="128"/>
    </row>
    <row r="204" spans="2:25" ht="12" customHeight="1">
      <c r="B204" s="99"/>
      <c r="C204" s="100"/>
      <c r="D204" s="114"/>
      <c r="E204" s="114"/>
      <c r="F204" s="115"/>
      <c r="G204" s="129"/>
      <c r="H204" s="129"/>
      <c r="I204" s="125"/>
      <c r="J204" s="125"/>
      <c r="K204" s="116"/>
      <c r="L204" s="116"/>
      <c r="M204" s="117"/>
      <c r="N204" s="130"/>
      <c r="O204" s="130"/>
      <c r="P204" s="117"/>
      <c r="Q204" s="126"/>
      <c r="R204" s="126"/>
      <c r="S204" s="127"/>
      <c r="T204" s="102"/>
      <c r="U204" s="120"/>
      <c r="V204" s="120"/>
      <c r="W204" s="102"/>
      <c r="X204" s="121"/>
      <c r="Y204" s="128"/>
    </row>
    <row r="205" spans="2:25" ht="9" customHeight="1">
      <c r="B205" s="99"/>
      <c r="C205" s="100"/>
      <c r="D205" s="131"/>
      <c r="E205" s="92"/>
      <c r="F205" s="115"/>
      <c r="G205" s="129"/>
      <c r="H205" s="129"/>
      <c r="I205" s="125"/>
      <c r="J205" s="125"/>
      <c r="K205" s="116"/>
      <c r="L205" s="116"/>
      <c r="M205" s="117"/>
      <c r="N205" s="130"/>
      <c r="O205" s="130"/>
      <c r="P205" s="117"/>
      <c r="Q205" s="130"/>
      <c r="R205" s="130"/>
      <c r="S205" s="127"/>
      <c r="T205" s="102"/>
      <c r="U205" s="120"/>
      <c r="V205" s="120"/>
      <c r="W205" s="102"/>
      <c r="X205" s="121"/>
      <c r="Y205" s="128"/>
    </row>
    <row r="206" spans="2:25" ht="10.5" customHeight="1">
      <c r="B206" s="99"/>
      <c r="C206" s="100"/>
      <c r="D206" s="114"/>
      <c r="E206" s="114"/>
      <c r="F206" s="115"/>
      <c r="G206" s="129"/>
      <c r="H206" s="129"/>
      <c r="I206" s="125"/>
      <c r="J206" s="125"/>
      <c r="K206" s="116"/>
      <c r="L206" s="116"/>
      <c r="M206" s="117"/>
      <c r="N206" s="130"/>
      <c r="O206" s="130"/>
      <c r="P206" s="117"/>
      <c r="Q206" s="126"/>
      <c r="R206" s="126"/>
      <c r="S206" s="127"/>
      <c r="T206" s="102"/>
      <c r="U206" s="120"/>
      <c r="V206" s="120"/>
      <c r="W206" s="102"/>
      <c r="X206" s="121"/>
      <c r="Y206" s="128"/>
    </row>
    <row r="207" spans="2:25" ht="7.5" customHeight="1">
      <c r="B207" s="99"/>
      <c r="C207" s="100"/>
      <c r="D207" s="123"/>
      <c r="E207" s="102"/>
      <c r="F207" s="115"/>
      <c r="G207" s="129"/>
      <c r="H207" s="129"/>
      <c r="I207" s="125"/>
      <c r="J207" s="125"/>
      <c r="K207" s="116"/>
      <c r="L207" s="116"/>
      <c r="M207" s="117"/>
      <c r="N207" s="126"/>
      <c r="O207" s="126"/>
      <c r="P207" s="117"/>
      <c r="Q207" s="126"/>
      <c r="R207" s="126"/>
      <c r="S207" s="127"/>
      <c r="T207" s="92"/>
      <c r="U207" s="120"/>
      <c r="V207" s="120"/>
      <c r="W207" s="102"/>
      <c r="X207" s="121"/>
      <c r="Y207" s="128"/>
    </row>
    <row r="208" spans="2:29" ht="12" customHeight="1">
      <c r="B208" s="99"/>
      <c r="C208" s="100"/>
      <c r="D208" s="114"/>
      <c r="E208" s="114"/>
      <c r="F208" s="115"/>
      <c r="G208" s="129"/>
      <c r="H208" s="129"/>
      <c r="I208" s="125"/>
      <c r="J208" s="125"/>
      <c r="K208" s="116"/>
      <c r="L208" s="116"/>
      <c r="M208" s="117"/>
      <c r="N208" s="126"/>
      <c r="O208" s="130"/>
      <c r="P208" s="117"/>
      <c r="Q208" s="126"/>
      <c r="R208" s="126"/>
      <c r="S208" s="127"/>
      <c r="T208" s="102"/>
      <c r="U208" s="120"/>
      <c r="V208" s="120"/>
      <c r="W208" s="102"/>
      <c r="X208" s="121"/>
      <c r="Y208" s="128"/>
      <c r="AC208" s="34" t="s">
        <v>43</v>
      </c>
    </row>
    <row r="209" spans="2:25" ht="12" customHeight="1">
      <c r="B209" s="99"/>
      <c r="C209" s="100"/>
      <c r="D209" s="123"/>
      <c r="E209" s="92"/>
      <c r="F209" s="115"/>
      <c r="G209" s="115"/>
      <c r="H209" s="115"/>
      <c r="I209" s="125"/>
      <c r="J209" s="125"/>
      <c r="K209" s="116"/>
      <c r="L209" s="116"/>
      <c r="M209" s="117"/>
      <c r="N209" s="170"/>
      <c r="O209" s="170"/>
      <c r="P209" s="117"/>
      <c r="Q209" s="170"/>
      <c r="R209" s="170"/>
      <c r="S209" s="127"/>
      <c r="T209" s="92"/>
      <c r="U209" s="162"/>
      <c r="V209" s="162"/>
      <c r="W209" s="92"/>
      <c r="X209" s="92"/>
      <c r="Y209" s="128"/>
    </row>
    <row r="210" spans="2:25" ht="10.5" customHeight="1" thickBot="1">
      <c r="B210" s="142"/>
      <c r="C210" s="143"/>
      <c r="D210" s="181"/>
      <c r="E210" s="181"/>
      <c r="F210" s="171"/>
      <c r="G210" s="147"/>
      <c r="H210" s="147"/>
      <c r="I210" s="148"/>
      <c r="J210" s="148"/>
      <c r="K210" s="175"/>
      <c r="L210" s="175"/>
      <c r="M210" s="172"/>
      <c r="N210" s="172"/>
      <c r="O210" s="172"/>
      <c r="P210" s="172"/>
      <c r="Q210" s="172"/>
      <c r="R210" s="172"/>
      <c r="S210" s="173"/>
      <c r="T210" s="176"/>
      <c r="U210" s="177"/>
      <c r="V210" s="177"/>
      <c r="W210" s="176"/>
      <c r="X210" s="178"/>
      <c r="Y210" s="174"/>
    </row>
    <row r="211" spans="2:25" ht="13.5" thickBot="1">
      <c r="B211" s="12"/>
      <c r="C211" s="12"/>
      <c r="D211" s="249"/>
      <c r="E211" s="249"/>
      <c r="F211" s="250" t="s">
        <v>35</v>
      </c>
      <c r="G211" s="249"/>
      <c r="H211" s="249"/>
      <c r="I211" s="249"/>
      <c r="J211" s="12"/>
      <c r="K211" s="179">
        <f aca="true" t="shared" si="6" ref="K211:S211">SUM(K198:K210)</f>
        <v>3549337.4299999997</v>
      </c>
      <c r="L211" s="179">
        <f t="shared" si="6"/>
        <v>3549337.4299999997</v>
      </c>
      <c r="M211" s="179">
        <f t="shared" si="6"/>
        <v>0</v>
      </c>
      <c r="N211" s="179">
        <f t="shared" si="6"/>
        <v>3544847.52</v>
      </c>
      <c r="O211" s="179">
        <f t="shared" si="6"/>
        <v>3544847.52</v>
      </c>
      <c r="P211" s="179">
        <f t="shared" si="6"/>
        <v>0</v>
      </c>
      <c r="Q211" s="179">
        <f t="shared" si="6"/>
        <v>4489.909999999916</v>
      </c>
      <c r="R211" s="179">
        <f t="shared" si="6"/>
        <v>4489.909999999916</v>
      </c>
      <c r="S211" s="179">
        <f t="shared" si="6"/>
        <v>0</v>
      </c>
      <c r="T211" s="12"/>
      <c r="U211" s="12"/>
      <c r="V211" s="12"/>
      <c r="W211" s="12"/>
      <c r="X211" s="183">
        <f>SUM(X198:X210)</f>
        <v>305</v>
      </c>
      <c r="Y211" s="33"/>
    </row>
    <row r="212" spans="2:25" ht="12.75">
      <c r="B212" s="12"/>
      <c r="C212" s="12"/>
      <c r="D212" s="31"/>
      <c r="E212" s="31"/>
      <c r="F212" s="32"/>
      <c r="G212" s="32"/>
      <c r="H212" s="32"/>
      <c r="I212" s="32"/>
      <c r="J212" s="12"/>
      <c r="K212" s="76"/>
      <c r="L212" s="76"/>
      <c r="M212" s="76"/>
      <c r="N212" s="76"/>
      <c r="O212" s="76"/>
      <c r="P212" s="77"/>
      <c r="Q212" s="76"/>
      <c r="R212" s="76"/>
      <c r="S212" s="77"/>
      <c r="T212" s="12"/>
      <c r="U212" s="12"/>
      <c r="V212" s="12"/>
      <c r="W212" s="12"/>
      <c r="X212" s="12"/>
      <c r="Y212" s="33"/>
    </row>
    <row r="213" spans="2:25" ht="12.75">
      <c r="B213" s="12"/>
      <c r="C213" s="12"/>
      <c r="D213" s="31"/>
      <c r="E213" s="31"/>
      <c r="F213" s="32"/>
      <c r="G213" s="32"/>
      <c r="H213" s="32"/>
      <c r="I213" s="32"/>
      <c r="J213" s="12"/>
      <c r="K213" s="76"/>
      <c r="L213" s="76"/>
      <c r="M213" s="76"/>
      <c r="N213" s="76"/>
      <c r="O213" s="76"/>
      <c r="P213" s="77"/>
      <c r="Q213" s="76"/>
      <c r="R213" s="76"/>
      <c r="S213" s="77"/>
      <c r="T213" s="12"/>
      <c r="U213" s="12"/>
      <c r="V213" s="12"/>
      <c r="W213" s="12"/>
      <c r="X213" s="12"/>
      <c r="Y213" s="33"/>
    </row>
    <row r="214" spans="2:25" ht="12.75">
      <c r="B214" s="12"/>
      <c r="C214" s="12"/>
      <c r="D214" s="31"/>
      <c r="E214" s="31"/>
      <c r="F214" s="32"/>
      <c r="G214" s="32"/>
      <c r="H214" s="32"/>
      <c r="I214" s="32"/>
      <c r="J214" s="12"/>
      <c r="K214" s="76"/>
      <c r="L214" s="76"/>
      <c r="M214" s="76"/>
      <c r="N214" s="76"/>
      <c r="O214" s="76"/>
      <c r="P214" s="77"/>
      <c r="Q214" s="76"/>
      <c r="R214" s="76"/>
      <c r="S214" s="77"/>
      <c r="T214" s="12"/>
      <c r="U214" s="12"/>
      <c r="V214" s="12"/>
      <c r="W214" s="12"/>
      <c r="X214" s="12"/>
      <c r="Y214" s="33"/>
    </row>
    <row r="215" spans="2:25" ht="12.75">
      <c r="B215" s="12"/>
      <c r="C215" s="12"/>
      <c r="D215" s="31"/>
      <c r="E215" s="31"/>
      <c r="F215" s="32"/>
      <c r="G215" s="32"/>
      <c r="H215" s="32"/>
      <c r="I215" s="32"/>
      <c r="J215" s="12"/>
      <c r="K215" s="76"/>
      <c r="L215" s="76"/>
      <c r="M215" s="76"/>
      <c r="N215" s="76"/>
      <c r="O215" s="76"/>
      <c r="P215" s="77"/>
      <c r="Q215" s="76"/>
      <c r="R215" s="76"/>
      <c r="S215" s="77"/>
      <c r="T215" s="12"/>
      <c r="U215" s="12"/>
      <c r="V215" s="12"/>
      <c r="W215" s="12"/>
      <c r="X215" s="12"/>
      <c r="Y215" s="33"/>
    </row>
    <row r="216" spans="2:25" ht="12.75">
      <c r="B216" s="12"/>
      <c r="C216" s="12"/>
      <c r="D216" s="31"/>
      <c r="E216" s="31"/>
      <c r="F216" s="32"/>
      <c r="G216" s="32"/>
      <c r="H216" s="32"/>
      <c r="I216" s="32"/>
      <c r="J216" s="12"/>
      <c r="K216" s="76"/>
      <c r="L216" s="76"/>
      <c r="M216" s="76"/>
      <c r="N216" s="76"/>
      <c r="O216" s="76"/>
      <c r="P216" s="77"/>
      <c r="Q216" s="76"/>
      <c r="R216" s="76"/>
      <c r="S216" s="77"/>
      <c r="T216" s="12"/>
      <c r="U216" s="12"/>
      <c r="V216" s="12"/>
      <c r="W216" s="12"/>
      <c r="X216" s="12"/>
      <c r="Y216" s="33"/>
    </row>
    <row r="217" spans="6:18" ht="12.75">
      <c r="F217" s="245"/>
      <c r="G217" s="245"/>
      <c r="L217" s="26"/>
      <c r="N217" s="26"/>
      <c r="O217" s="26"/>
      <c r="Q217" s="27"/>
      <c r="R217" s="27"/>
    </row>
    <row r="218" spans="2:25" ht="12.75">
      <c r="B218" s="279"/>
      <c r="C218" s="279"/>
      <c r="D218" s="279"/>
      <c r="E218" s="279"/>
      <c r="F218" s="279"/>
      <c r="S218" s="279"/>
      <c r="T218" s="279"/>
      <c r="U218" s="279"/>
      <c r="V218" s="279"/>
      <c r="W218" s="279"/>
      <c r="X218" s="279"/>
      <c r="Y218" s="279"/>
    </row>
    <row r="219" spans="2:25" ht="12.75">
      <c r="B219" s="279"/>
      <c r="C219" s="279"/>
      <c r="D219" s="279"/>
      <c r="E219" s="279"/>
      <c r="F219" s="279"/>
      <c r="S219" s="279"/>
      <c r="T219" s="279"/>
      <c r="U219" s="279"/>
      <c r="V219" s="279"/>
      <c r="W219" s="279"/>
      <c r="X219" s="279"/>
      <c r="Y219" s="279"/>
    </row>
    <row r="220" spans="4:25" ht="12.75">
      <c r="D220" s="29"/>
      <c r="E220" s="29"/>
      <c r="F220" s="29"/>
      <c r="S220" s="29"/>
      <c r="T220" s="29"/>
      <c r="U220" s="29"/>
      <c r="V220" s="29"/>
      <c r="W220" s="29"/>
      <c r="X220" s="29"/>
      <c r="Y220" s="29"/>
    </row>
    <row r="221" spans="4:25" ht="12.75">
      <c r="D221" s="29"/>
      <c r="E221" s="29"/>
      <c r="F221" s="29"/>
      <c r="S221" s="29"/>
      <c r="T221" s="29"/>
      <c r="U221" s="29"/>
      <c r="V221" s="29"/>
      <c r="W221" s="29"/>
      <c r="X221" s="29"/>
      <c r="Y221" s="29"/>
    </row>
    <row r="222" spans="4:25" ht="12.75">
      <c r="D222" s="29"/>
      <c r="E222" s="29"/>
      <c r="F222" s="29"/>
      <c r="S222" s="29"/>
      <c r="T222" s="29"/>
      <c r="U222" s="29"/>
      <c r="V222" s="29"/>
      <c r="W222" s="29"/>
      <c r="X222" s="29"/>
      <c r="Y222" s="29"/>
    </row>
    <row r="223" spans="4:25" ht="12.75">
      <c r="D223" s="29"/>
      <c r="E223" s="29"/>
      <c r="F223" s="29"/>
      <c r="S223" s="29"/>
      <c r="T223" s="29"/>
      <c r="U223" s="29"/>
      <c r="V223" s="29"/>
      <c r="W223" s="29"/>
      <c r="X223" s="29"/>
      <c r="Y223" s="29"/>
    </row>
    <row r="224" spans="4:25" ht="12.75">
      <c r="D224" s="29"/>
      <c r="E224" s="29"/>
      <c r="F224" s="29"/>
      <c r="S224" s="29"/>
      <c r="T224" s="29"/>
      <c r="U224" s="29"/>
      <c r="V224" s="29"/>
      <c r="W224" s="29"/>
      <c r="X224" s="29"/>
      <c r="Y224" s="29"/>
    </row>
    <row r="225" spans="4:25" ht="12.75">
      <c r="D225" s="29"/>
      <c r="E225" s="29"/>
      <c r="F225" s="29"/>
      <c r="S225" s="29"/>
      <c r="T225" s="29"/>
      <c r="U225" s="29"/>
      <c r="V225" s="29"/>
      <c r="W225" s="29"/>
      <c r="X225" s="29"/>
      <c r="Y225" s="29"/>
    </row>
    <row r="226" spans="2:25" ht="15.75">
      <c r="B226" s="239" t="s">
        <v>33</v>
      </c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40"/>
      <c r="V226" s="240"/>
      <c r="W226" s="240"/>
      <c r="X226" s="240"/>
      <c r="Y226" s="241"/>
    </row>
    <row r="227" spans="2:25" ht="15.75">
      <c r="B227" s="242" t="s">
        <v>157</v>
      </c>
      <c r="C227" s="243"/>
      <c r="D227" s="243"/>
      <c r="E227" s="243"/>
      <c r="F227" s="243"/>
      <c r="G227" s="243"/>
      <c r="H227" s="243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4"/>
    </row>
    <row r="228" spans="2:25" ht="12.75">
      <c r="B228" s="22"/>
      <c r="C228" s="4"/>
      <c r="D228" s="4"/>
      <c r="E228" s="4"/>
      <c r="F228" s="4"/>
      <c r="G228" s="4"/>
      <c r="H228" s="4"/>
      <c r="I228" s="4"/>
      <c r="J228" s="4"/>
      <c r="K228" s="4"/>
      <c r="L228" s="254" t="s">
        <v>44</v>
      </c>
      <c r="M228" s="254"/>
      <c r="N228" s="254"/>
      <c r="O228" s="4"/>
      <c r="P228" s="4"/>
      <c r="Q228" s="4"/>
      <c r="R228" s="4"/>
      <c r="S228" s="4"/>
      <c r="T228" s="4"/>
      <c r="U228" s="4"/>
      <c r="V228" s="4"/>
      <c r="W228" s="257" t="s">
        <v>45</v>
      </c>
      <c r="X228" s="257"/>
      <c r="Y228" s="258"/>
    </row>
    <row r="229" spans="2:25" ht="14.25">
      <c r="B229" s="23" t="s">
        <v>9</v>
      </c>
      <c r="C229" s="16"/>
      <c r="D229" s="16"/>
      <c r="E229" s="16"/>
      <c r="F229" s="16"/>
      <c r="G229" s="16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257" t="s">
        <v>89</v>
      </c>
      <c r="X229" s="257"/>
      <c r="Y229" s="258"/>
    </row>
    <row r="230" spans="2:25" ht="14.25">
      <c r="B230" s="23" t="s">
        <v>10</v>
      </c>
      <c r="C230" s="16"/>
      <c r="D230" s="16"/>
      <c r="E230" s="16"/>
      <c r="F230" s="16"/>
      <c r="G230" s="16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17" t="s">
        <v>161</v>
      </c>
    </row>
    <row r="231" spans="2:25" ht="14.25">
      <c r="B231" s="28" t="s">
        <v>38</v>
      </c>
      <c r="C231" s="16"/>
      <c r="D231" s="16"/>
      <c r="E231" s="16"/>
      <c r="F231" s="16"/>
      <c r="G231" s="16"/>
      <c r="H231" s="4"/>
      <c r="I231" s="4"/>
      <c r="J231" s="4"/>
      <c r="K231" s="4"/>
      <c r="L231" s="4"/>
      <c r="M231" s="4"/>
      <c r="N231" s="4"/>
      <c r="O231" s="18"/>
      <c r="P231" s="4"/>
      <c r="Q231" s="4"/>
      <c r="R231" s="4"/>
      <c r="S231" s="4"/>
      <c r="T231" s="4"/>
      <c r="U231" s="4"/>
      <c r="V231" s="4"/>
      <c r="W231" s="4"/>
      <c r="X231" s="4"/>
      <c r="Y231" s="19"/>
    </row>
    <row r="232" spans="2:25" ht="12.75">
      <c r="B232" s="2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4"/>
      <c r="P232" s="1"/>
      <c r="Q232" s="1"/>
      <c r="R232" s="1"/>
      <c r="S232" s="1"/>
      <c r="T232" s="1"/>
      <c r="U232" s="1"/>
      <c r="V232" s="1"/>
      <c r="W232" s="1"/>
      <c r="X232" s="1"/>
      <c r="Y232" s="21"/>
    </row>
    <row r="233" spans="2:25" ht="12.75">
      <c r="B233" s="15"/>
      <c r="C233" s="8" t="s">
        <v>30</v>
      </c>
      <c r="D233" s="6" t="s">
        <v>24</v>
      </c>
      <c r="E233" s="5"/>
      <c r="F233" s="2" t="s">
        <v>28</v>
      </c>
      <c r="G233" s="251" t="s">
        <v>13</v>
      </c>
      <c r="H233" s="252"/>
      <c r="I233" s="253" t="s">
        <v>46</v>
      </c>
      <c r="J233" s="253"/>
      <c r="K233" s="251" t="s">
        <v>18</v>
      </c>
      <c r="L233" s="253"/>
      <c r="M233" s="252"/>
      <c r="N233" s="251" t="s">
        <v>18</v>
      </c>
      <c r="O233" s="253"/>
      <c r="P233" s="253"/>
      <c r="Q233" s="251" t="s">
        <v>4</v>
      </c>
      <c r="R233" s="253"/>
      <c r="S233" s="252"/>
      <c r="T233" s="251" t="s">
        <v>6</v>
      </c>
      <c r="U233" s="253"/>
      <c r="V233" s="253"/>
      <c r="W233" s="251" t="s">
        <v>7</v>
      </c>
      <c r="X233" s="252"/>
      <c r="Y233" s="255" t="s">
        <v>31</v>
      </c>
    </row>
    <row r="234" spans="2:25" ht="12.75">
      <c r="B234" s="14" t="s">
        <v>11</v>
      </c>
      <c r="C234" s="14" t="s">
        <v>29</v>
      </c>
      <c r="D234" s="10" t="s">
        <v>0</v>
      </c>
      <c r="E234" s="11" t="s">
        <v>25</v>
      </c>
      <c r="F234" s="10" t="s">
        <v>34</v>
      </c>
      <c r="G234" s="246"/>
      <c r="H234" s="248"/>
      <c r="I234" s="247" t="s">
        <v>47</v>
      </c>
      <c r="J234" s="247"/>
      <c r="K234" s="246" t="s">
        <v>5</v>
      </c>
      <c r="L234" s="247"/>
      <c r="M234" s="248"/>
      <c r="N234" s="246" t="s">
        <v>19</v>
      </c>
      <c r="O234" s="247"/>
      <c r="P234" s="247"/>
      <c r="Q234" s="246"/>
      <c r="R234" s="247"/>
      <c r="S234" s="248"/>
      <c r="T234" s="246"/>
      <c r="U234" s="247"/>
      <c r="V234" s="247"/>
      <c r="W234" s="246"/>
      <c r="X234" s="248"/>
      <c r="Y234" s="256"/>
    </row>
    <row r="235" spans="2:25" ht="13.5" thickBot="1">
      <c r="B235" s="14" t="s">
        <v>8</v>
      </c>
      <c r="C235" s="14" t="s">
        <v>12</v>
      </c>
      <c r="D235" s="10" t="s">
        <v>12</v>
      </c>
      <c r="E235" s="10" t="s">
        <v>26</v>
      </c>
      <c r="F235" s="10" t="s">
        <v>27</v>
      </c>
      <c r="G235" s="2" t="s">
        <v>14</v>
      </c>
      <c r="H235" s="2" t="s">
        <v>15</v>
      </c>
      <c r="I235" s="2" t="s">
        <v>16</v>
      </c>
      <c r="J235" s="2" t="s">
        <v>17</v>
      </c>
      <c r="K235" s="2" t="s">
        <v>1</v>
      </c>
      <c r="L235" s="2" t="s">
        <v>2</v>
      </c>
      <c r="M235" s="78" t="s">
        <v>3</v>
      </c>
      <c r="N235" s="2" t="s">
        <v>1</v>
      </c>
      <c r="O235" s="2" t="s">
        <v>2</v>
      </c>
      <c r="P235" s="8" t="s">
        <v>3</v>
      </c>
      <c r="Q235" s="2" t="s">
        <v>20</v>
      </c>
      <c r="R235" s="2" t="s">
        <v>2</v>
      </c>
      <c r="S235" s="78" t="s">
        <v>3</v>
      </c>
      <c r="T235" s="2" t="s">
        <v>23</v>
      </c>
      <c r="U235" s="8" t="s">
        <v>27</v>
      </c>
      <c r="V235" s="8" t="s">
        <v>32</v>
      </c>
      <c r="W235" s="8" t="s">
        <v>21</v>
      </c>
      <c r="X235" s="8" t="s">
        <v>22</v>
      </c>
      <c r="Y235" s="256"/>
    </row>
    <row r="236" spans="2:25" ht="12" customHeight="1">
      <c r="B236" s="79"/>
      <c r="C236" s="80"/>
      <c r="D236" s="81" t="s">
        <v>76</v>
      </c>
      <c r="E236" s="82"/>
      <c r="F236" s="83"/>
      <c r="G236" s="83"/>
      <c r="H236" s="83"/>
      <c r="I236" s="83"/>
      <c r="J236" s="83"/>
      <c r="K236" s="84"/>
      <c r="L236" s="84"/>
      <c r="M236" s="84"/>
      <c r="N236" s="84"/>
      <c r="O236" s="84"/>
      <c r="P236" s="85"/>
      <c r="Q236" s="86"/>
      <c r="R236" s="86"/>
      <c r="S236" s="86"/>
      <c r="T236" s="87"/>
      <c r="U236" s="87"/>
      <c r="V236" s="87"/>
      <c r="W236" s="87"/>
      <c r="X236" s="87"/>
      <c r="Y236" s="88"/>
    </row>
    <row r="237" spans="2:25" ht="20.25" customHeight="1">
      <c r="B237" s="89"/>
      <c r="C237" s="90"/>
      <c r="D237" s="185" t="s">
        <v>146</v>
      </c>
      <c r="E237" s="92"/>
      <c r="F237" s="93"/>
      <c r="G237" s="93"/>
      <c r="H237" s="93"/>
      <c r="I237" s="93"/>
      <c r="J237" s="93"/>
      <c r="K237" s="94"/>
      <c r="L237" s="94"/>
      <c r="M237" s="94"/>
      <c r="N237" s="94"/>
      <c r="O237" s="94"/>
      <c r="P237" s="95"/>
      <c r="Q237" s="96"/>
      <c r="R237" s="96"/>
      <c r="S237" s="96"/>
      <c r="T237" s="97"/>
      <c r="U237" s="97"/>
      <c r="V237" s="97"/>
      <c r="W237" s="97"/>
      <c r="X237" s="97"/>
      <c r="Y237" s="98"/>
    </row>
    <row r="238" spans="2:25" ht="9" customHeight="1">
      <c r="B238" s="99"/>
      <c r="C238" s="100"/>
      <c r="D238" s="101"/>
      <c r="E238" s="102"/>
      <c r="F238" s="103"/>
      <c r="G238" s="104"/>
      <c r="H238" s="104"/>
      <c r="I238" s="105"/>
      <c r="J238" s="105"/>
      <c r="K238" s="106"/>
      <c r="L238" s="106"/>
      <c r="M238" s="107"/>
      <c r="N238" s="106"/>
      <c r="O238" s="106"/>
      <c r="P238" s="108"/>
      <c r="Q238" s="109"/>
      <c r="R238" s="109"/>
      <c r="S238" s="107"/>
      <c r="T238" s="110"/>
      <c r="U238" s="111"/>
      <c r="V238" s="111"/>
      <c r="W238" s="112"/>
      <c r="X238" s="103"/>
      <c r="Y238" s="113"/>
    </row>
    <row r="239" spans="2:25" ht="21.75" customHeight="1">
      <c r="B239" s="99"/>
      <c r="C239" s="100"/>
      <c r="D239" s="114" t="s">
        <v>147</v>
      </c>
      <c r="E239" s="102" t="s">
        <v>40</v>
      </c>
      <c r="F239" s="115" t="s">
        <v>88</v>
      </c>
      <c r="G239" s="237">
        <v>43239</v>
      </c>
      <c r="H239" s="237">
        <v>43295</v>
      </c>
      <c r="I239" s="169">
        <v>100</v>
      </c>
      <c r="J239" s="125">
        <f>N239*100/K239</f>
        <v>99.67883064516128</v>
      </c>
      <c r="K239" s="208">
        <v>2728000</v>
      </c>
      <c r="L239" s="208">
        <f>K239</f>
        <v>2728000</v>
      </c>
      <c r="M239" s="209">
        <v>0</v>
      </c>
      <c r="N239" s="196">
        <v>2719238.5</v>
      </c>
      <c r="O239" s="195">
        <f>N239</f>
        <v>2719238.5</v>
      </c>
      <c r="P239" s="210">
        <v>0</v>
      </c>
      <c r="Q239" s="195">
        <f>K239-N239</f>
        <v>8761.5</v>
      </c>
      <c r="R239" s="195">
        <f>L239-O239</f>
        <v>8761.5</v>
      </c>
      <c r="S239" s="209">
        <f>M239-P239</f>
        <v>0</v>
      </c>
      <c r="T239" s="102" t="s">
        <v>156</v>
      </c>
      <c r="U239" s="120">
        <v>31</v>
      </c>
      <c r="V239" s="188">
        <v>31</v>
      </c>
      <c r="W239" s="102" t="s">
        <v>42</v>
      </c>
      <c r="X239" s="121">
        <v>155</v>
      </c>
      <c r="Y239" s="122"/>
    </row>
    <row r="240" spans="2:25" ht="9" customHeight="1">
      <c r="B240" s="99"/>
      <c r="C240" s="100"/>
      <c r="D240" s="123"/>
      <c r="E240" s="102"/>
      <c r="F240" s="103"/>
      <c r="G240" s="235"/>
      <c r="H240" s="235"/>
      <c r="I240" s="169"/>
      <c r="J240" s="169"/>
      <c r="K240" s="218"/>
      <c r="L240" s="218"/>
      <c r="M240" s="219"/>
      <c r="N240" s="196"/>
      <c r="O240" s="196"/>
      <c r="P240" s="210"/>
      <c r="Q240" s="211"/>
      <c r="R240" s="211"/>
      <c r="S240" s="210"/>
      <c r="T240" s="102"/>
      <c r="U240" s="120"/>
      <c r="V240" s="188"/>
      <c r="W240" s="102"/>
      <c r="X240" s="121"/>
      <c r="Y240" s="122"/>
    </row>
    <row r="241" spans="2:25" ht="23.25" customHeight="1">
      <c r="B241" s="99"/>
      <c r="C241" s="100"/>
      <c r="D241" s="114" t="s">
        <v>148</v>
      </c>
      <c r="E241" s="102" t="s">
        <v>79</v>
      </c>
      <c r="F241" s="115" t="s">
        <v>88</v>
      </c>
      <c r="G241" s="237">
        <v>43239</v>
      </c>
      <c r="H241" s="237">
        <v>43291</v>
      </c>
      <c r="I241" s="169">
        <v>100</v>
      </c>
      <c r="J241" s="125">
        <f>N241*100/K241</f>
        <v>99.6622840909091</v>
      </c>
      <c r="K241" s="208">
        <v>2200000</v>
      </c>
      <c r="L241" s="208">
        <f>K241</f>
        <v>2200000</v>
      </c>
      <c r="M241" s="209">
        <v>0</v>
      </c>
      <c r="N241" s="196">
        <v>2192570.25</v>
      </c>
      <c r="O241" s="195">
        <f>N241</f>
        <v>2192570.25</v>
      </c>
      <c r="P241" s="210">
        <v>0</v>
      </c>
      <c r="Q241" s="195">
        <f>K241-N241</f>
        <v>7429.75</v>
      </c>
      <c r="R241" s="195">
        <f>L241-O241</f>
        <v>7429.75</v>
      </c>
      <c r="S241" s="209">
        <f>M241-P241</f>
        <v>0</v>
      </c>
      <c r="T241" s="102" t="s">
        <v>156</v>
      </c>
      <c r="U241" s="120">
        <v>25</v>
      </c>
      <c r="V241" s="188">
        <v>25</v>
      </c>
      <c r="W241" s="102" t="s">
        <v>42</v>
      </c>
      <c r="X241" s="121">
        <v>125</v>
      </c>
      <c r="Y241" s="122"/>
    </row>
    <row r="242" spans="2:25" ht="9" customHeight="1">
      <c r="B242" s="99"/>
      <c r="C242" s="100"/>
      <c r="D242" s="123"/>
      <c r="E242" s="102"/>
      <c r="F242" s="103"/>
      <c r="G242" s="235"/>
      <c r="H242" s="235"/>
      <c r="I242" s="169"/>
      <c r="J242" s="169"/>
      <c r="K242" s="218"/>
      <c r="L242" s="218"/>
      <c r="M242" s="219"/>
      <c r="N242" s="196"/>
      <c r="O242" s="196"/>
      <c r="P242" s="210"/>
      <c r="Q242" s="211"/>
      <c r="R242" s="211"/>
      <c r="S242" s="210"/>
      <c r="T242" s="102"/>
      <c r="U242" s="120"/>
      <c r="V242" s="188"/>
      <c r="W242" s="102"/>
      <c r="X242" s="121"/>
      <c r="Y242" s="122"/>
    </row>
    <row r="243" spans="2:25" ht="21" customHeight="1">
      <c r="B243" s="99"/>
      <c r="C243" s="100"/>
      <c r="D243" s="114" t="s">
        <v>149</v>
      </c>
      <c r="E243" s="159" t="s">
        <v>120</v>
      </c>
      <c r="F243" s="115" t="s">
        <v>88</v>
      </c>
      <c r="G243" s="237">
        <v>43200</v>
      </c>
      <c r="H243" s="237">
        <v>43230</v>
      </c>
      <c r="I243" s="169">
        <v>100</v>
      </c>
      <c r="J243" s="125">
        <f>N243*100/K243</f>
        <v>99.678825</v>
      </c>
      <c r="K243" s="206">
        <v>880000</v>
      </c>
      <c r="L243" s="206">
        <f>K243</f>
        <v>880000</v>
      </c>
      <c r="M243" s="207">
        <v>0</v>
      </c>
      <c r="N243" s="196">
        <v>877173.66</v>
      </c>
      <c r="O243" s="195">
        <f>N243</f>
        <v>877173.66</v>
      </c>
      <c r="P243" s="210">
        <v>0</v>
      </c>
      <c r="Q243" s="195">
        <f>K243-N243</f>
        <v>2826.3399999999674</v>
      </c>
      <c r="R243" s="195">
        <f>L243-O243</f>
        <v>2826.3399999999674</v>
      </c>
      <c r="S243" s="209">
        <f>M243-P243</f>
        <v>0</v>
      </c>
      <c r="T243" s="159" t="s">
        <v>156</v>
      </c>
      <c r="U243" s="120">
        <v>10</v>
      </c>
      <c r="V243" s="120">
        <v>10</v>
      </c>
      <c r="W243" s="159" t="s">
        <v>42</v>
      </c>
      <c r="X243" s="160">
        <v>50</v>
      </c>
      <c r="Y243" s="122"/>
    </row>
    <row r="244" spans="2:25" ht="7.5" customHeight="1">
      <c r="B244" s="99"/>
      <c r="C244" s="100"/>
      <c r="D244" s="123"/>
      <c r="E244" s="159"/>
      <c r="F244" s="115"/>
      <c r="G244" s="102"/>
      <c r="H244" s="102"/>
      <c r="I244" s="125"/>
      <c r="J244" s="125"/>
      <c r="K244" s="216"/>
      <c r="L244" s="216"/>
      <c r="M244" s="217"/>
      <c r="N244" s="195"/>
      <c r="O244" s="195"/>
      <c r="P244" s="209"/>
      <c r="Q244" s="195"/>
      <c r="R244" s="195"/>
      <c r="S244" s="212"/>
      <c r="T244" s="159"/>
      <c r="U244" s="120"/>
      <c r="V244" s="120"/>
      <c r="W244" s="159"/>
      <c r="X244" s="160"/>
      <c r="Y244" s="128"/>
    </row>
    <row r="245" spans="2:25" ht="21" customHeight="1">
      <c r="B245" s="99"/>
      <c r="C245" s="100"/>
      <c r="D245" s="114" t="s">
        <v>150</v>
      </c>
      <c r="E245" s="159" t="s">
        <v>106</v>
      </c>
      <c r="F245" s="115" t="s">
        <v>88</v>
      </c>
      <c r="G245" s="237">
        <v>43200</v>
      </c>
      <c r="H245" s="237">
        <v>43230</v>
      </c>
      <c r="I245" s="125">
        <v>100</v>
      </c>
      <c r="J245" s="125">
        <f>N245*100/K245</f>
        <v>99.678825</v>
      </c>
      <c r="K245" s="206">
        <v>880000</v>
      </c>
      <c r="L245" s="206">
        <f>K245</f>
        <v>880000</v>
      </c>
      <c r="M245" s="207">
        <v>0</v>
      </c>
      <c r="N245" s="197">
        <v>877173.66</v>
      </c>
      <c r="O245" s="195">
        <f>N245</f>
        <v>877173.66</v>
      </c>
      <c r="P245" s="209">
        <v>0</v>
      </c>
      <c r="Q245" s="195">
        <f>K245-N245</f>
        <v>2826.3399999999674</v>
      </c>
      <c r="R245" s="195">
        <f>L245-O245</f>
        <v>2826.3399999999674</v>
      </c>
      <c r="S245" s="209">
        <f>M245-P245</f>
        <v>0</v>
      </c>
      <c r="T245" s="159" t="s">
        <v>156</v>
      </c>
      <c r="U245" s="120">
        <v>10</v>
      </c>
      <c r="V245" s="120">
        <v>10</v>
      </c>
      <c r="W245" s="159" t="s">
        <v>42</v>
      </c>
      <c r="X245" s="160">
        <v>50</v>
      </c>
      <c r="Y245" s="128"/>
    </row>
    <row r="246" spans="2:25" ht="9" customHeight="1">
      <c r="B246" s="99"/>
      <c r="C246" s="100"/>
      <c r="D246" s="123"/>
      <c r="E246" s="159"/>
      <c r="F246" s="115"/>
      <c r="G246" s="236"/>
      <c r="H246" s="236"/>
      <c r="I246" s="125"/>
      <c r="J246" s="125"/>
      <c r="K246" s="216"/>
      <c r="L246" s="216"/>
      <c r="M246" s="217"/>
      <c r="N246" s="197"/>
      <c r="O246" s="197"/>
      <c r="P246" s="209"/>
      <c r="Q246" s="197"/>
      <c r="R246" s="197"/>
      <c r="S246" s="212"/>
      <c r="T246" s="159"/>
      <c r="U246" s="120"/>
      <c r="V246" s="120"/>
      <c r="W246" s="159"/>
      <c r="X246" s="160"/>
      <c r="Y246" s="128"/>
    </row>
    <row r="247" spans="2:25" ht="22.5" customHeight="1">
      <c r="B247" s="99"/>
      <c r="C247" s="100"/>
      <c r="D247" s="114" t="s">
        <v>151</v>
      </c>
      <c r="E247" s="159" t="s">
        <v>122</v>
      </c>
      <c r="F247" s="115" t="s">
        <v>88</v>
      </c>
      <c r="G247" s="237">
        <v>43200</v>
      </c>
      <c r="H247" s="237">
        <v>43230</v>
      </c>
      <c r="I247" s="125">
        <v>100</v>
      </c>
      <c r="J247" s="125">
        <f>N247*100/K247</f>
        <v>99.678825</v>
      </c>
      <c r="K247" s="206">
        <v>880000</v>
      </c>
      <c r="L247" s="206">
        <f>K247</f>
        <v>880000</v>
      </c>
      <c r="M247" s="207">
        <v>0</v>
      </c>
      <c r="N247" s="197">
        <v>877173.66</v>
      </c>
      <c r="O247" s="195">
        <f>N247</f>
        <v>877173.66</v>
      </c>
      <c r="P247" s="209">
        <v>0</v>
      </c>
      <c r="Q247" s="195">
        <f>K247-N247</f>
        <v>2826.3399999999674</v>
      </c>
      <c r="R247" s="195">
        <f>L247-O247</f>
        <v>2826.3399999999674</v>
      </c>
      <c r="S247" s="209">
        <f>M247-P247</f>
        <v>0</v>
      </c>
      <c r="T247" s="159" t="s">
        <v>156</v>
      </c>
      <c r="U247" s="120">
        <v>10</v>
      </c>
      <c r="V247" s="120">
        <v>10</v>
      </c>
      <c r="W247" s="159" t="s">
        <v>42</v>
      </c>
      <c r="X247" s="160">
        <v>50</v>
      </c>
      <c r="Y247" s="128"/>
    </row>
    <row r="248" spans="2:25" ht="7.5" customHeight="1">
      <c r="B248" s="99"/>
      <c r="C248" s="100"/>
      <c r="D248" s="123"/>
      <c r="E248" s="102"/>
      <c r="F248" s="115"/>
      <c r="G248" s="236"/>
      <c r="H248" s="236"/>
      <c r="I248" s="125"/>
      <c r="J248" s="125"/>
      <c r="K248" s="218"/>
      <c r="L248" s="218"/>
      <c r="M248" s="219"/>
      <c r="N248" s="195"/>
      <c r="O248" s="195"/>
      <c r="P248" s="209"/>
      <c r="Q248" s="195"/>
      <c r="R248" s="195"/>
      <c r="S248" s="212"/>
      <c r="T248" s="92"/>
      <c r="U248" s="120"/>
      <c r="V248" s="188"/>
      <c r="W248" s="102"/>
      <c r="X248" s="121"/>
      <c r="Y248" s="128"/>
    </row>
    <row r="249" spans="2:25" ht="21.75" customHeight="1">
      <c r="B249" s="99"/>
      <c r="C249" s="100"/>
      <c r="D249" s="114" t="s">
        <v>152</v>
      </c>
      <c r="E249" s="102" t="s">
        <v>153</v>
      </c>
      <c r="F249" s="115" t="s">
        <v>88</v>
      </c>
      <c r="G249" s="237">
        <v>43200</v>
      </c>
      <c r="H249" s="237">
        <v>43230</v>
      </c>
      <c r="I249" s="125">
        <v>100</v>
      </c>
      <c r="J249" s="125">
        <f>N249*100/K249</f>
        <v>99.678825</v>
      </c>
      <c r="K249" s="208">
        <v>880000</v>
      </c>
      <c r="L249" s="208">
        <f>K249</f>
        <v>880000</v>
      </c>
      <c r="M249" s="209">
        <v>0</v>
      </c>
      <c r="N249" s="195">
        <v>877173.66</v>
      </c>
      <c r="O249" s="195">
        <f>N249</f>
        <v>877173.66</v>
      </c>
      <c r="P249" s="209">
        <v>0</v>
      </c>
      <c r="Q249" s="195">
        <f>K249-N249</f>
        <v>2826.3399999999674</v>
      </c>
      <c r="R249" s="195">
        <f>L249-O249</f>
        <v>2826.3399999999674</v>
      </c>
      <c r="S249" s="209">
        <f>M249-P249</f>
        <v>0</v>
      </c>
      <c r="T249" s="102" t="s">
        <v>156</v>
      </c>
      <c r="U249" s="120">
        <v>10</v>
      </c>
      <c r="V249" s="188">
        <v>10</v>
      </c>
      <c r="W249" s="102" t="s">
        <v>42</v>
      </c>
      <c r="X249" s="121">
        <v>50</v>
      </c>
      <c r="Y249" s="128"/>
    </row>
    <row r="250" spans="2:29" ht="9.75" customHeight="1">
      <c r="B250" s="99"/>
      <c r="C250" s="100"/>
      <c r="D250" s="123"/>
      <c r="E250" s="102"/>
      <c r="F250" s="115"/>
      <c r="G250" s="236"/>
      <c r="H250" s="236"/>
      <c r="I250" s="125"/>
      <c r="J250" s="125"/>
      <c r="K250" s="218"/>
      <c r="L250" s="218"/>
      <c r="M250" s="219"/>
      <c r="N250" s="195"/>
      <c r="O250" s="197"/>
      <c r="P250" s="209"/>
      <c r="Q250" s="195"/>
      <c r="R250" s="195"/>
      <c r="S250" s="212"/>
      <c r="T250" s="92"/>
      <c r="U250" s="162"/>
      <c r="V250" s="92"/>
      <c r="W250" s="92"/>
      <c r="X250" s="92"/>
      <c r="Y250" s="128"/>
      <c r="AC250" s="34" t="s">
        <v>43</v>
      </c>
    </row>
    <row r="251" spans="2:25" ht="23.25" customHeight="1">
      <c r="B251" s="99"/>
      <c r="C251" s="100"/>
      <c r="D251" s="114" t="s">
        <v>154</v>
      </c>
      <c r="E251" s="102" t="s">
        <v>155</v>
      </c>
      <c r="F251" s="115" t="s">
        <v>88</v>
      </c>
      <c r="G251" s="237">
        <v>43200</v>
      </c>
      <c r="H251" s="237">
        <v>43230</v>
      </c>
      <c r="I251" s="125">
        <v>100</v>
      </c>
      <c r="J251" s="125">
        <f>N251*100/K251</f>
        <v>99.67876893939393</v>
      </c>
      <c r="K251" s="208">
        <v>528000</v>
      </c>
      <c r="L251" s="208">
        <f>K251</f>
        <v>528000</v>
      </c>
      <c r="M251" s="209">
        <v>0</v>
      </c>
      <c r="N251" s="198">
        <v>526303.9</v>
      </c>
      <c r="O251" s="195">
        <v>526303.9</v>
      </c>
      <c r="P251" s="209">
        <v>0</v>
      </c>
      <c r="Q251" s="195">
        <f>K251-N251</f>
        <v>1696.0999999999767</v>
      </c>
      <c r="R251" s="195">
        <f>L251-O251</f>
        <v>1696.0999999999767</v>
      </c>
      <c r="S251" s="209">
        <f>M251-P251</f>
        <v>0</v>
      </c>
      <c r="T251" s="102" t="s">
        <v>156</v>
      </c>
      <c r="U251" s="120">
        <v>6</v>
      </c>
      <c r="V251" s="188">
        <v>6</v>
      </c>
      <c r="W251" s="102" t="s">
        <v>42</v>
      </c>
      <c r="X251" s="121">
        <v>30</v>
      </c>
      <c r="Y251" s="128"/>
    </row>
    <row r="252" spans="2:25" ht="10.5" customHeight="1" thickBot="1">
      <c r="B252" s="142"/>
      <c r="C252" s="143"/>
      <c r="D252" s="181"/>
      <c r="E252" s="181"/>
      <c r="F252" s="171"/>
      <c r="G252" s="147"/>
      <c r="H252" s="147"/>
      <c r="I252" s="148"/>
      <c r="J252" s="148"/>
      <c r="K252" s="175"/>
      <c r="L252" s="175"/>
      <c r="M252" s="172"/>
      <c r="N252" s="172"/>
      <c r="O252" s="172"/>
      <c r="P252" s="172"/>
      <c r="Q252" s="172"/>
      <c r="R252" s="172"/>
      <c r="S252" s="173"/>
      <c r="T252" s="176"/>
      <c r="U252" s="177"/>
      <c r="V252" s="177"/>
      <c r="W252" s="176"/>
      <c r="X252" s="178"/>
      <c r="Y252" s="174"/>
    </row>
    <row r="253" spans="2:25" ht="13.5" thickBot="1">
      <c r="B253" s="12"/>
      <c r="C253" s="12"/>
      <c r="D253" s="249"/>
      <c r="E253" s="249"/>
      <c r="F253" s="250" t="s">
        <v>103</v>
      </c>
      <c r="G253" s="249"/>
      <c r="H253" s="249"/>
      <c r="I253" s="249"/>
      <c r="J253" s="12"/>
      <c r="K253" s="179">
        <f aca="true" t="shared" si="7" ref="K253:S253">SUM(K239:K252)</f>
        <v>8976000</v>
      </c>
      <c r="L253" s="179">
        <f t="shared" si="7"/>
        <v>8976000</v>
      </c>
      <c r="M253" s="179">
        <f t="shared" si="7"/>
        <v>0</v>
      </c>
      <c r="N253" s="179">
        <f t="shared" si="7"/>
        <v>8946807.290000001</v>
      </c>
      <c r="O253" s="179">
        <f t="shared" si="7"/>
        <v>8946807.290000001</v>
      </c>
      <c r="P253" s="179">
        <f t="shared" si="7"/>
        <v>0</v>
      </c>
      <c r="Q253" s="179">
        <f t="shared" si="7"/>
        <v>29192.709999999846</v>
      </c>
      <c r="R253" s="179">
        <f t="shared" si="7"/>
        <v>29192.709999999846</v>
      </c>
      <c r="S253" s="179">
        <f t="shared" si="7"/>
        <v>0</v>
      </c>
      <c r="T253" s="12"/>
      <c r="U253" s="12"/>
      <c r="V253" s="12"/>
      <c r="W253" s="12"/>
      <c r="X253" s="183">
        <f>SUM(X239:X252)</f>
        <v>510</v>
      </c>
      <c r="Y253" s="33"/>
    </row>
    <row r="254" spans="2:25" ht="13.5" thickBot="1">
      <c r="B254" s="12"/>
      <c r="C254" s="12"/>
      <c r="D254" s="31"/>
      <c r="E254" s="31"/>
      <c r="F254" s="250" t="s">
        <v>135</v>
      </c>
      <c r="G254" s="250"/>
      <c r="H254" s="250"/>
      <c r="I254" s="250"/>
      <c r="J254" s="12"/>
      <c r="K254" s="182">
        <f aca="true" t="shared" si="8" ref="K254:S254">K211+K253</f>
        <v>12525337.43</v>
      </c>
      <c r="L254" s="182">
        <f t="shared" si="8"/>
        <v>12525337.43</v>
      </c>
      <c r="M254" s="182">
        <f t="shared" si="8"/>
        <v>0</v>
      </c>
      <c r="N254" s="182">
        <f t="shared" si="8"/>
        <v>12491654.81</v>
      </c>
      <c r="O254" s="182">
        <f t="shared" si="8"/>
        <v>12491654.81</v>
      </c>
      <c r="P254" s="182">
        <f t="shared" si="8"/>
        <v>0</v>
      </c>
      <c r="Q254" s="182">
        <f t="shared" si="8"/>
        <v>33682.61999999976</v>
      </c>
      <c r="R254" s="182">
        <f t="shared" si="8"/>
        <v>33682.61999999976</v>
      </c>
      <c r="S254" s="182">
        <f t="shared" si="8"/>
        <v>0</v>
      </c>
      <c r="T254" s="25"/>
      <c r="U254" s="25"/>
      <c r="V254" s="25"/>
      <c r="W254" s="25"/>
      <c r="X254" s="193">
        <f>SUM(X253)</f>
        <v>510</v>
      </c>
      <c r="Y254" s="33"/>
    </row>
    <row r="255" spans="2:25" ht="12.75">
      <c r="B255" s="12"/>
      <c r="C255" s="12"/>
      <c r="D255" s="31"/>
      <c r="E255" s="31"/>
      <c r="F255" s="32"/>
      <c r="G255" s="32"/>
      <c r="H255" s="32"/>
      <c r="I255" s="32"/>
      <c r="J255" s="12"/>
      <c r="K255" s="76"/>
      <c r="L255" s="76"/>
      <c r="M255" s="76"/>
      <c r="N255" s="76"/>
      <c r="O255" s="76"/>
      <c r="P255" s="77"/>
      <c r="Q255" s="76"/>
      <c r="R255" s="76"/>
      <c r="S255" s="77"/>
      <c r="T255" s="12"/>
      <c r="U255" s="12"/>
      <c r="V255" s="12"/>
      <c r="W255" s="12"/>
      <c r="X255" s="12"/>
      <c r="Y255" s="33"/>
    </row>
    <row r="256" spans="2:25" ht="12.75">
      <c r="B256" s="12"/>
      <c r="C256" s="12"/>
      <c r="D256" s="31"/>
      <c r="E256" s="31"/>
      <c r="F256" s="32"/>
      <c r="G256" s="32"/>
      <c r="H256" s="32"/>
      <c r="I256" s="32"/>
      <c r="J256" s="12"/>
      <c r="K256" s="76"/>
      <c r="L256" s="76"/>
      <c r="M256" s="76"/>
      <c r="N256" s="76"/>
      <c r="O256" s="76"/>
      <c r="P256" s="77"/>
      <c r="Q256" s="76"/>
      <c r="R256" s="76"/>
      <c r="S256" s="77"/>
      <c r="T256" s="12"/>
      <c r="U256" s="12"/>
      <c r="V256" s="12"/>
      <c r="W256" s="12"/>
      <c r="X256" s="12"/>
      <c r="Y256" s="33"/>
    </row>
    <row r="257" spans="2:25" ht="12.75">
      <c r="B257" s="12"/>
      <c r="C257" s="12"/>
      <c r="D257" s="31"/>
      <c r="E257" s="31"/>
      <c r="F257" s="32"/>
      <c r="G257" s="32"/>
      <c r="H257" s="32"/>
      <c r="I257" s="32"/>
      <c r="J257" s="12"/>
      <c r="K257" s="76"/>
      <c r="L257" s="76"/>
      <c r="M257" s="76"/>
      <c r="N257" s="76"/>
      <c r="O257" s="76"/>
      <c r="P257" s="77"/>
      <c r="Q257" s="76"/>
      <c r="R257" s="76"/>
      <c r="S257" s="77"/>
      <c r="T257" s="12"/>
      <c r="U257" s="12"/>
      <c r="V257" s="12"/>
      <c r="W257" s="12"/>
      <c r="X257" s="12"/>
      <c r="Y257" s="33"/>
    </row>
    <row r="258" spans="2:25" ht="12.75">
      <c r="B258" s="12"/>
      <c r="C258" s="12"/>
      <c r="D258" s="31"/>
      <c r="E258" s="31"/>
      <c r="F258" s="32"/>
      <c r="G258" s="32"/>
      <c r="H258" s="32"/>
      <c r="I258" s="32"/>
      <c r="J258" s="12"/>
      <c r="K258" s="76"/>
      <c r="L258" s="76"/>
      <c r="M258" s="76"/>
      <c r="N258" s="76"/>
      <c r="O258" s="76"/>
      <c r="P258" s="77"/>
      <c r="Q258" s="76"/>
      <c r="R258" s="76"/>
      <c r="S258" s="77"/>
      <c r="T258" s="12"/>
      <c r="U258" s="12"/>
      <c r="V258" s="12"/>
      <c r="W258" s="12"/>
      <c r="X258" s="12"/>
      <c r="Y258" s="33"/>
    </row>
    <row r="259" spans="6:18" ht="12.75">
      <c r="F259" s="245"/>
      <c r="G259" s="245"/>
      <c r="L259" s="26"/>
      <c r="N259" s="26"/>
      <c r="O259" s="26"/>
      <c r="Q259" s="27"/>
      <c r="R259" s="27"/>
    </row>
    <row r="260" spans="2:25" ht="12.75">
      <c r="B260" s="279"/>
      <c r="C260" s="279"/>
      <c r="D260" s="279"/>
      <c r="E260" s="279"/>
      <c r="F260" s="279"/>
      <c r="S260" s="279"/>
      <c r="T260" s="279"/>
      <c r="U260" s="279"/>
      <c r="V260" s="279"/>
      <c r="W260" s="279"/>
      <c r="X260" s="279"/>
      <c r="Y260" s="279"/>
    </row>
    <row r="261" spans="2:25" ht="12.75">
      <c r="B261" s="279"/>
      <c r="C261" s="279"/>
      <c r="D261" s="279"/>
      <c r="E261" s="279"/>
      <c r="F261" s="279"/>
      <c r="S261" s="279"/>
      <c r="T261" s="279"/>
      <c r="U261" s="279"/>
      <c r="V261" s="279"/>
      <c r="W261" s="279"/>
      <c r="X261" s="279"/>
      <c r="Y261" s="279"/>
    </row>
    <row r="262" spans="4:25" ht="12.75">
      <c r="D262" s="29"/>
      <c r="E262" s="29"/>
      <c r="F262" s="29"/>
      <c r="S262" s="29"/>
      <c r="T262" s="29"/>
      <c r="U262" s="29"/>
      <c r="V262" s="29"/>
      <c r="W262" s="29"/>
      <c r="X262" s="29"/>
      <c r="Y262" s="29"/>
    </row>
    <row r="263" spans="4:25" ht="12.75">
      <c r="D263" s="29"/>
      <c r="E263" s="29"/>
      <c r="F263" s="29"/>
      <c r="S263" s="29"/>
      <c r="T263" s="29"/>
      <c r="U263" s="29"/>
      <c r="V263" s="29"/>
      <c r="W263" s="29"/>
      <c r="X263" s="29"/>
      <c r="Y263" s="29"/>
    </row>
    <row r="264" spans="2:25" ht="15.75">
      <c r="B264" s="239" t="s">
        <v>33</v>
      </c>
      <c r="C264" s="240"/>
      <c r="D264" s="240"/>
      <c r="E264" s="240"/>
      <c r="F264" s="240"/>
      <c r="G264" s="240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240"/>
      <c r="U264" s="240"/>
      <c r="V264" s="240"/>
      <c r="W264" s="240"/>
      <c r="X264" s="240"/>
      <c r="Y264" s="241"/>
    </row>
    <row r="265" spans="2:25" ht="15.75">
      <c r="B265" s="242" t="s">
        <v>157</v>
      </c>
      <c r="C265" s="243"/>
      <c r="D265" s="243"/>
      <c r="E265" s="243"/>
      <c r="F265" s="243"/>
      <c r="G265" s="243"/>
      <c r="H265" s="243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4"/>
    </row>
    <row r="266" spans="2:25" ht="12.75">
      <c r="B266" s="22"/>
      <c r="C266" s="4"/>
      <c r="D266" s="4"/>
      <c r="E266" s="4"/>
      <c r="F266" s="4"/>
      <c r="G266" s="4"/>
      <c r="H266" s="4"/>
      <c r="I266" s="4"/>
      <c r="J266" s="4"/>
      <c r="K266" s="4"/>
      <c r="L266" s="254" t="s">
        <v>44</v>
      </c>
      <c r="M266" s="254"/>
      <c r="N266" s="254"/>
      <c r="O266" s="4"/>
      <c r="P266" s="4"/>
      <c r="Q266" s="4"/>
      <c r="R266" s="4"/>
      <c r="S266" s="4"/>
      <c r="T266" s="4"/>
      <c r="U266" s="4"/>
      <c r="V266" s="4"/>
      <c r="W266" s="257" t="s">
        <v>45</v>
      </c>
      <c r="X266" s="257"/>
      <c r="Y266" s="258"/>
    </row>
    <row r="267" spans="2:25" ht="14.25">
      <c r="B267" s="23" t="s">
        <v>9</v>
      </c>
      <c r="C267" s="16"/>
      <c r="D267" s="16"/>
      <c r="E267" s="16"/>
      <c r="F267" s="16"/>
      <c r="G267" s="16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257" t="s">
        <v>89</v>
      </c>
      <c r="X267" s="257"/>
      <c r="Y267" s="258"/>
    </row>
    <row r="268" spans="2:25" ht="14.25">
      <c r="B268" s="23" t="s">
        <v>10</v>
      </c>
      <c r="C268" s="16"/>
      <c r="D268" s="16"/>
      <c r="E268" s="16"/>
      <c r="F268" s="16"/>
      <c r="G268" s="16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17" t="s">
        <v>37</v>
      </c>
    </row>
    <row r="269" spans="2:25" ht="14.25">
      <c r="B269" s="28" t="s">
        <v>38</v>
      </c>
      <c r="C269" s="16"/>
      <c r="D269" s="16"/>
      <c r="E269" s="16"/>
      <c r="F269" s="16"/>
      <c r="G269" s="16"/>
      <c r="H269" s="4"/>
      <c r="I269" s="4"/>
      <c r="J269" s="4"/>
      <c r="K269" s="4"/>
      <c r="L269" s="4"/>
      <c r="M269" s="4"/>
      <c r="N269" s="4"/>
      <c r="O269" s="18"/>
      <c r="P269" s="4"/>
      <c r="Q269" s="4"/>
      <c r="R269" s="4"/>
      <c r="S269" s="4"/>
      <c r="T269" s="4"/>
      <c r="U269" s="4"/>
      <c r="V269" s="4"/>
      <c r="W269" s="4"/>
      <c r="X269" s="4"/>
      <c r="Y269" s="19"/>
    </row>
    <row r="270" spans="2:25" ht="12.75">
      <c r="B270" s="2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4"/>
      <c r="P270" s="1"/>
      <c r="Q270" s="1"/>
      <c r="R270" s="1"/>
      <c r="S270" s="1"/>
      <c r="T270" s="1"/>
      <c r="U270" s="1"/>
      <c r="V270" s="1"/>
      <c r="W270" s="1"/>
      <c r="X270" s="1"/>
      <c r="Y270" s="21"/>
    </row>
    <row r="271" spans="2:25" ht="12.75">
      <c r="B271" s="15"/>
      <c r="C271" s="8" t="s">
        <v>30</v>
      </c>
      <c r="D271" s="6" t="s">
        <v>24</v>
      </c>
      <c r="E271" s="5"/>
      <c r="F271" s="2" t="s">
        <v>28</v>
      </c>
      <c r="G271" s="251" t="s">
        <v>13</v>
      </c>
      <c r="H271" s="252"/>
      <c r="I271" s="253" t="s">
        <v>46</v>
      </c>
      <c r="J271" s="253"/>
      <c r="K271" s="251" t="s">
        <v>18</v>
      </c>
      <c r="L271" s="253"/>
      <c r="M271" s="252"/>
      <c r="N271" s="251" t="s">
        <v>18</v>
      </c>
      <c r="O271" s="253"/>
      <c r="P271" s="253"/>
      <c r="Q271" s="251" t="s">
        <v>4</v>
      </c>
      <c r="R271" s="253"/>
      <c r="S271" s="252"/>
      <c r="T271" s="251" t="s">
        <v>6</v>
      </c>
      <c r="U271" s="253"/>
      <c r="V271" s="253"/>
      <c r="W271" s="251" t="s">
        <v>7</v>
      </c>
      <c r="X271" s="252"/>
      <c r="Y271" s="255" t="s">
        <v>31</v>
      </c>
    </row>
    <row r="272" spans="2:25" ht="12.75">
      <c r="B272" s="14" t="s">
        <v>11</v>
      </c>
      <c r="C272" s="14" t="s">
        <v>29</v>
      </c>
      <c r="D272" s="10" t="s">
        <v>0</v>
      </c>
      <c r="E272" s="11" t="s">
        <v>25</v>
      </c>
      <c r="F272" s="10" t="s">
        <v>34</v>
      </c>
      <c r="G272" s="246"/>
      <c r="H272" s="248"/>
      <c r="I272" s="247" t="s">
        <v>47</v>
      </c>
      <c r="J272" s="247"/>
      <c r="K272" s="246" t="s">
        <v>5</v>
      </c>
      <c r="L272" s="247"/>
      <c r="M272" s="248"/>
      <c r="N272" s="246" t="s">
        <v>19</v>
      </c>
      <c r="O272" s="247"/>
      <c r="P272" s="247"/>
      <c r="Q272" s="246"/>
      <c r="R272" s="247"/>
      <c r="S272" s="248"/>
      <c r="T272" s="246"/>
      <c r="U272" s="247"/>
      <c r="V272" s="247"/>
      <c r="W272" s="246"/>
      <c r="X272" s="248"/>
      <c r="Y272" s="256"/>
    </row>
    <row r="273" spans="2:25" ht="13.5" thickBot="1">
      <c r="B273" s="14" t="s">
        <v>8</v>
      </c>
      <c r="C273" s="14" t="s">
        <v>12</v>
      </c>
      <c r="D273" s="10" t="s">
        <v>12</v>
      </c>
      <c r="E273" s="10" t="s">
        <v>26</v>
      </c>
      <c r="F273" s="10" t="s">
        <v>27</v>
      </c>
      <c r="G273" s="2" t="s">
        <v>14</v>
      </c>
      <c r="H273" s="2" t="s">
        <v>15</v>
      </c>
      <c r="I273" s="2" t="s">
        <v>16</v>
      </c>
      <c r="J273" s="2" t="s">
        <v>17</v>
      </c>
      <c r="K273" s="2" t="s">
        <v>1</v>
      </c>
      <c r="L273" s="2" t="s">
        <v>2</v>
      </c>
      <c r="M273" s="78" t="s">
        <v>3</v>
      </c>
      <c r="N273" s="2" t="s">
        <v>1</v>
      </c>
      <c r="O273" s="2" t="s">
        <v>2</v>
      </c>
      <c r="P273" s="8" t="s">
        <v>3</v>
      </c>
      <c r="Q273" s="2" t="s">
        <v>20</v>
      </c>
      <c r="R273" s="2" t="s">
        <v>2</v>
      </c>
      <c r="S273" s="78" t="s">
        <v>3</v>
      </c>
      <c r="T273" s="2" t="s">
        <v>23</v>
      </c>
      <c r="U273" s="8" t="s">
        <v>27</v>
      </c>
      <c r="V273" s="8" t="s">
        <v>32</v>
      </c>
      <c r="W273" s="8" t="s">
        <v>21</v>
      </c>
      <c r="X273" s="8" t="s">
        <v>22</v>
      </c>
      <c r="Y273" s="256"/>
    </row>
    <row r="274" spans="2:25" ht="12" customHeight="1">
      <c r="B274" s="79"/>
      <c r="C274" s="80"/>
      <c r="D274" s="81" t="s">
        <v>78</v>
      </c>
      <c r="E274" s="82"/>
      <c r="F274" s="83"/>
      <c r="G274" s="83"/>
      <c r="H274" s="83"/>
      <c r="I274" s="83"/>
      <c r="J274" s="83"/>
      <c r="K274" s="84"/>
      <c r="L274" s="84"/>
      <c r="M274" s="84"/>
      <c r="N274" s="84"/>
      <c r="O274" s="84"/>
      <c r="P274" s="85"/>
      <c r="Q274" s="86"/>
      <c r="R274" s="86"/>
      <c r="S274" s="86"/>
      <c r="T274" s="87"/>
      <c r="U274" s="87"/>
      <c r="V274" s="87"/>
      <c r="W274" s="87"/>
      <c r="X274" s="87"/>
      <c r="Y274" s="88"/>
    </row>
    <row r="275" spans="2:25" ht="20.25" customHeight="1">
      <c r="B275" s="89"/>
      <c r="C275" s="90"/>
      <c r="D275" s="185" t="s">
        <v>158</v>
      </c>
      <c r="E275" s="92"/>
      <c r="F275" s="93"/>
      <c r="G275" s="93"/>
      <c r="H275" s="93"/>
      <c r="I275" s="93"/>
      <c r="J275" s="93"/>
      <c r="K275" s="94"/>
      <c r="L275" s="94"/>
      <c r="M275" s="94"/>
      <c r="N275" s="94"/>
      <c r="O275" s="94"/>
      <c r="P275" s="95"/>
      <c r="Q275" s="96"/>
      <c r="R275" s="96"/>
      <c r="S275" s="96"/>
      <c r="T275" s="97"/>
      <c r="U275" s="97"/>
      <c r="V275" s="97"/>
      <c r="W275" s="97"/>
      <c r="X275" s="97"/>
      <c r="Y275" s="98"/>
    </row>
    <row r="276" spans="2:25" ht="9" customHeight="1">
      <c r="B276" s="99"/>
      <c r="C276" s="100"/>
      <c r="D276" s="101"/>
      <c r="E276" s="102"/>
      <c r="F276" s="103"/>
      <c r="G276" s="104"/>
      <c r="H276" s="104"/>
      <c r="I276" s="105"/>
      <c r="J276" s="105"/>
      <c r="K276" s="106"/>
      <c r="L276" s="106"/>
      <c r="M276" s="107"/>
      <c r="N276" s="106"/>
      <c r="O276" s="106"/>
      <c r="P276" s="108"/>
      <c r="Q276" s="109"/>
      <c r="R276" s="109"/>
      <c r="S276" s="107"/>
      <c r="T276" s="110"/>
      <c r="U276" s="111"/>
      <c r="V276" s="111"/>
      <c r="W276" s="112"/>
      <c r="X276" s="103"/>
      <c r="Y276" s="113"/>
    </row>
    <row r="277" spans="2:25" ht="21.75" customHeight="1">
      <c r="B277" s="99"/>
      <c r="C277" s="100"/>
      <c r="D277" s="114" t="s">
        <v>159</v>
      </c>
      <c r="E277" s="159" t="s">
        <v>40</v>
      </c>
      <c r="F277" s="115" t="s">
        <v>88</v>
      </c>
      <c r="G277" s="237">
        <v>43407</v>
      </c>
      <c r="H277" s="237">
        <v>43436</v>
      </c>
      <c r="I277" s="169">
        <v>100</v>
      </c>
      <c r="J277" s="125">
        <f>N277*100/K277</f>
        <v>99.70166220000002</v>
      </c>
      <c r="K277" s="206">
        <v>5000000</v>
      </c>
      <c r="L277" s="206">
        <f>K277</f>
        <v>5000000</v>
      </c>
      <c r="M277" s="207">
        <v>0</v>
      </c>
      <c r="N277" s="196">
        <v>4985083.11</v>
      </c>
      <c r="O277" s="195">
        <f>N277</f>
        <v>4985083.11</v>
      </c>
      <c r="P277" s="210">
        <v>0</v>
      </c>
      <c r="Q277" s="195">
        <f>K277-N277</f>
        <v>14916.889999999665</v>
      </c>
      <c r="R277" s="195">
        <f>L277-O277</f>
        <v>14916.889999999665</v>
      </c>
      <c r="S277" s="209">
        <f>M277-P277</f>
        <v>0</v>
      </c>
      <c r="T277" s="159" t="s">
        <v>160</v>
      </c>
      <c r="U277" s="120">
        <v>4338</v>
      </c>
      <c r="V277" s="120">
        <v>4338</v>
      </c>
      <c r="W277" s="159" t="s">
        <v>42</v>
      </c>
      <c r="X277" s="160">
        <v>2000</v>
      </c>
      <c r="Y277" s="122"/>
    </row>
    <row r="278" spans="2:25" ht="9" customHeight="1">
      <c r="B278" s="99"/>
      <c r="C278" s="100"/>
      <c r="D278" s="123"/>
      <c r="E278" s="102"/>
      <c r="F278" s="103"/>
      <c r="G278" s="104"/>
      <c r="H278" s="104"/>
      <c r="I278" s="169"/>
      <c r="J278" s="169"/>
      <c r="K278" s="189"/>
      <c r="L278" s="189"/>
      <c r="M278" s="190"/>
      <c r="N278" s="118"/>
      <c r="O278" s="118"/>
      <c r="P278" s="110"/>
      <c r="Q278" s="119"/>
      <c r="R278" s="119"/>
      <c r="S278" s="110"/>
      <c r="T278" s="102"/>
      <c r="U278" s="120"/>
      <c r="V278" s="188"/>
      <c r="W278" s="102"/>
      <c r="X278" s="121"/>
      <c r="Y278" s="122"/>
    </row>
    <row r="279" spans="2:25" ht="11.25" customHeight="1">
      <c r="B279" s="99"/>
      <c r="C279" s="100"/>
      <c r="D279" s="114"/>
      <c r="E279" s="102"/>
      <c r="F279" s="115"/>
      <c r="G279" s="104"/>
      <c r="H279" s="104"/>
      <c r="I279" s="169"/>
      <c r="J279" s="169"/>
      <c r="K279" s="116"/>
      <c r="L279" s="116"/>
      <c r="M279" s="117"/>
      <c r="N279" s="118"/>
      <c r="O279" s="118"/>
      <c r="P279" s="110"/>
      <c r="Q279" s="119"/>
      <c r="R279" s="119"/>
      <c r="S279" s="110"/>
      <c r="T279" s="102"/>
      <c r="U279" s="120"/>
      <c r="V279" s="188"/>
      <c r="W279" s="102"/>
      <c r="X279" s="121"/>
      <c r="Y279" s="122"/>
    </row>
    <row r="280" spans="2:25" ht="9" customHeight="1">
      <c r="B280" s="99"/>
      <c r="C280" s="100"/>
      <c r="D280" s="123"/>
      <c r="E280" s="102"/>
      <c r="F280" s="103"/>
      <c r="G280" s="104"/>
      <c r="H280" s="104"/>
      <c r="I280" s="169"/>
      <c r="J280" s="169"/>
      <c r="K280" s="189"/>
      <c r="L280" s="189"/>
      <c r="M280" s="190"/>
      <c r="N280" s="118"/>
      <c r="O280" s="118"/>
      <c r="P280" s="110"/>
      <c r="Q280" s="119"/>
      <c r="R280" s="119"/>
      <c r="S280" s="110"/>
      <c r="T280" s="102"/>
      <c r="U280" s="120"/>
      <c r="V280" s="188"/>
      <c r="W280" s="102"/>
      <c r="X280" s="121"/>
      <c r="Y280" s="122"/>
    </row>
    <row r="281" spans="2:25" ht="9" customHeight="1">
      <c r="B281" s="99"/>
      <c r="C281" s="100"/>
      <c r="D281" s="114"/>
      <c r="E281" s="159"/>
      <c r="F281" s="115"/>
      <c r="G281" s="104"/>
      <c r="H281" s="104"/>
      <c r="I281" s="169"/>
      <c r="J281" s="169"/>
      <c r="K281" s="157"/>
      <c r="L281" s="157"/>
      <c r="M281" s="158"/>
      <c r="N281" s="118"/>
      <c r="O281" s="118"/>
      <c r="P281" s="110"/>
      <c r="Q281" s="119"/>
      <c r="R281" s="119"/>
      <c r="S281" s="110"/>
      <c r="T281" s="159"/>
      <c r="U281" s="120"/>
      <c r="V281" s="120"/>
      <c r="W281" s="159"/>
      <c r="X281" s="160"/>
      <c r="Y281" s="122"/>
    </row>
    <row r="282" spans="2:25" ht="7.5" customHeight="1">
      <c r="B282" s="99"/>
      <c r="C282" s="100"/>
      <c r="D282" s="123"/>
      <c r="E282" s="159"/>
      <c r="F282" s="115"/>
      <c r="G282" s="115"/>
      <c r="H282" s="115"/>
      <c r="I282" s="125"/>
      <c r="J282" s="125"/>
      <c r="K282" s="186"/>
      <c r="L282" s="186"/>
      <c r="M282" s="187"/>
      <c r="N282" s="126"/>
      <c r="O282" s="126"/>
      <c r="P282" s="117"/>
      <c r="Q282" s="126"/>
      <c r="R282" s="126"/>
      <c r="S282" s="127"/>
      <c r="T282" s="159"/>
      <c r="U282" s="120"/>
      <c r="V282" s="120"/>
      <c r="W282" s="159"/>
      <c r="X282" s="160"/>
      <c r="Y282" s="128"/>
    </row>
    <row r="283" spans="2:25" ht="7.5" customHeight="1">
      <c r="B283" s="99"/>
      <c r="C283" s="100"/>
      <c r="D283" s="114"/>
      <c r="E283" s="159"/>
      <c r="F283" s="115"/>
      <c r="G283" s="129"/>
      <c r="H283" s="129"/>
      <c r="I283" s="125"/>
      <c r="J283" s="125"/>
      <c r="K283" s="157"/>
      <c r="L283" s="157"/>
      <c r="M283" s="158"/>
      <c r="N283" s="130"/>
      <c r="O283" s="130"/>
      <c r="P283" s="117"/>
      <c r="Q283" s="126"/>
      <c r="R283" s="126"/>
      <c r="S283" s="127"/>
      <c r="T283" s="159"/>
      <c r="U283" s="120"/>
      <c r="V283" s="120"/>
      <c r="W283" s="159"/>
      <c r="X283" s="160"/>
      <c r="Y283" s="128"/>
    </row>
    <row r="284" spans="2:25" ht="9" customHeight="1">
      <c r="B284" s="99"/>
      <c r="C284" s="100"/>
      <c r="D284" s="123"/>
      <c r="E284" s="159"/>
      <c r="F284" s="115"/>
      <c r="G284" s="129"/>
      <c r="H284" s="129"/>
      <c r="I284" s="125"/>
      <c r="J284" s="125"/>
      <c r="K284" s="186"/>
      <c r="L284" s="186"/>
      <c r="M284" s="187"/>
      <c r="N284" s="130"/>
      <c r="O284" s="130"/>
      <c r="P284" s="117"/>
      <c r="Q284" s="130"/>
      <c r="R284" s="130"/>
      <c r="S284" s="127"/>
      <c r="T284" s="159"/>
      <c r="U284" s="120"/>
      <c r="V284" s="120"/>
      <c r="W284" s="159"/>
      <c r="X284" s="160"/>
      <c r="Y284" s="128"/>
    </row>
    <row r="285" spans="2:25" ht="10.5" customHeight="1">
      <c r="B285" s="99"/>
      <c r="C285" s="100"/>
      <c r="D285" s="114"/>
      <c r="E285" s="159"/>
      <c r="F285" s="115"/>
      <c r="G285" s="129"/>
      <c r="H285" s="129"/>
      <c r="I285" s="125"/>
      <c r="J285" s="125"/>
      <c r="K285" s="157"/>
      <c r="L285" s="157"/>
      <c r="M285" s="158"/>
      <c r="N285" s="130"/>
      <c r="O285" s="130"/>
      <c r="P285" s="117"/>
      <c r="Q285" s="126"/>
      <c r="R285" s="126"/>
      <c r="S285" s="127"/>
      <c r="T285" s="159"/>
      <c r="U285" s="120"/>
      <c r="V285" s="120"/>
      <c r="W285" s="159"/>
      <c r="X285" s="160"/>
      <c r="Y285" s="128"/>
    </row>
    <row r="286" spans="2:25" ht="7.5" customHeight="1">
      <c r="B286" s="99"/>
      <c r="C286" s="100"/>
      <c r="D286" s="123"/>
      <c r="E286" s="102"/>
      <c r="F286" s="115"/>
      <c r="G286" s="129"/>
      <c r="H286" s="129"/>
      <c r="I286" s="125"/>
      <c r="J286" s="125"/>
      <c r="K286" s="189"/>
      <c r="L286" s="189"/>
      <c r="M286" s="190"/>
      <c r="N286" s="126"/>
      <c r="O286" s="126"/>
      <c r="P286" s="117"/>
      <c r="Q286" s="126"/>
      <c r="R286" s="126"/>
      <c r="S286" s="127"/>
      <c r="T286" s="92"/>
      <c r="U286" s="120"/>
      <c r="V286" s="188"/>
      <c r="W286" s="102"/>
      <c r="X286" s="121"/>
      <c r="Y286" s="128"/>
    </row>
    <row r="287" spans="2:25" ht="11.25" customHeight="1">
      <c r="B287" s="99"/>
      <c r="C287" s="100"/>
      <c r="D287" s="114"/>
      <c r="E287" s="102"/>
      <c r="F287" s="115"/>
      <c r="G287" s="129"/>
      <c r="H287" s="129"/>
      <c r="I287" s="125"/>
      <c r="J287" s="125"/>
      <c r="K287" s="116"/>
      <c r="L287" s="116"/>
      <c r="M287" s="117"/>
      <c r="N287" s="126"/>
      <c r="O287" s="126"/>
      <c r="P287" s="117"/>
      <c r="Q287" s="126"/>
      <c r="R287" s="126"/>
      <c r="S287" s="127"/>
      <c r="T287" s="102"/>
      <c r="U287" s="120"/>
      <c r="V287" s="188"/>
      <c r="W287" s="102"/>
      <c r="X287" s="121"/>
      <c r="Y287" s="128"/>
    </row>
    <row r="288" spans="2:29" ht="9.75" customHeight="1">
      <c r="B288" s="99"/>
      <c r="C288" s="100"/>
      <c r="D288" s="123"/>
      <c r="E288" s="102"/>
      <c r="F288" s="115"/>
      <c r="G288" s="129"/>
      <c r="H288" s="129"/>
      <c r="I288" s="125"/>
      <c r="J288" s="125"/>
      <c r="K288" s="189"/>
      <c r="L288" s="189"/>
      <c r="M288" s="190"/>
      <c r="N288" s="126"/>
      <c r="O288" s="130"/>
      <c r="P288" s="117"/>
      <c r="Q288" s="126"/>
      <c r="R288" s="126"/>
      <c r="S288" s="127"/>
      <c r="T288" s="92"/>
      <c r="U288" s="162"/>
      <c r="V288" s="92"/>
      <c r="W288" s="92"/>
      <c r="X288" s="92"/>
      <c r="Y288" s="128"/>
      <c r="AC288" s="34" t="s">
        <v>43</v>
      </c>
    </row>
    <row r="289" spans="2:25" ht="10.5" customHeight="1" thickBot="1">
      <c r="B289" s="142"/>
      <c r="C289" s="143"/>
      <c r="D289" s="181"/>
      <c r="E289" s="181"/>
      <c r="F289" s="171"/>
      <c r="G289" s="147"/>
      <c r="H289" s="147"/>
      <c r="I289" s="148"/>
      <c r="J289" s="148"/>
      <c r="K289" s="175"/>
      <c r="L289" s="175"/>
      <c r="M289" s="172"/>
      <c r="N289" s="172"/>
      <c r="O289" s="172"/>
      <c r="P289" s="172"/>
      <c r="Q289" s="172"/>
      <c r="R289" s="172"/>
      <c r="S289" s="173"/>
      <c r="T289" s="176"/>
      <c r="U289" s="177"/>
      <c r="V289" s="177"/>
      <c r="W289" s="176"/>
      <c r="X289" s="178"/>
      <c r="Y289" s="174"/>
    </row>
    <row r="290" spans="2:25" ht="13.5" thickBot="1">
      <c r="B290" s="12"/>
      <c r="C290" s="12"/>
      <c r="D290" s="249"/>
      <c r="E290" s="249"/>
      <c r="F290" s="250" t="s">
        <v>103</v>
      </c>
      <c r="G290" s="249"/>
      <c r="H290" s="249"/>
      <c r="I290" s="249"/>
      <c r="J290" s="12"/>
      <c r="K290" s="179">
        <f aca="true" t="shared" si="9" ref="K290:S290">SUM(K277:K289)</f>
        <v>5000000</v>
      </c>
      <c r="L290" s="179">
        <f t="shared" si="9"/>
        <v>5000000</v>
      </c>
      <c r="M290" s="179">
        <f t="shared" si="9"/>
        <v>0</v>
      </c>
      <c r="N290" s="179">
        <f t="shared" si="9"/>
        <v>4985083.11</v>
      </c>
      <c r="O290" s="179">
        <f t="shared" si="9"/>
        <v>4985083.11</v>
      </c>
      <c r="P290" s="179">
        <f t="shared" si="9"/>
        <v>0</v>
      </c>
      <c r="Q290" s="179">
        <f t="shared" si="9"/>
        <v>14916.889999999665</v>
      </c>
      <c r="R290" s="179">
        <f t="shared" si="9"/>
        <v>14916.889999999665</v>
      </c>
      <c r="S290" s="179">
        <f t="shared" si="9"/>
        <v>0</v>
      </c>
      <c r="T290" s="12"/>
      <c r="U290" s="12"/>
      <c r="V290" s="12"/>
      <c r="W290" s="12"/>
      <c r="X290" s="183">
        <f>SUM(X277:X289)</f>
        <v>2000</v>
      </c>
      <c r="Y290" s="33"/>
    </row>
    <row r="291" spans="2:25" ht="13.5" thickBot="1">
      <c r="B291" s="12"/>
      <c r="C291" s="12"/>
      <c r="D291" s="31"/>
      <c r="E291" s="31"/>
      <c r="F291" s="250" t="s">
        <v>135</v>
      </c>
      <c r="G291" s="250"/>
      <c r="H291" s="250"/>
      <c r="I291" s="250"/>
      <c r="J291" s="12"/>
      <c r="K291" s="182">
        <f aca="true" t="shared" si="10" ref="K291:S291">SUM(K290)</f>
        <v>5000000</v>
      </c>
      <c r="L291" s="182">
        <f t="shared" si="10"/>
        <v>5000000</v>
      </c>
      <c r="M291" s="182">
        <f t="shared" si="10"/>
        <v>0</v>
      </c>
      <c r="N291" s="182">
        <f t="shared" si="10"/>
        <v>4985083.11</v>
      </c>
      <c r="O291" s="182">
        <f t="shared" si="10"/>
        <v>4985083.11</v>
      </c>
      <c r="P291" s="182">
        <f t="shared" si="10"/>
        <v>0</v>
      </c>
      <c r="Q291" s="182">
        <f t="shared" si="10"/>
        <v>14916.889999999665</v>
      </c>
      <c r="R291" s="182">
        <f t="shared" si="10"/>
        <v>14916.889999999665</v>
      </c>
      <c r="S291" s="182">
        <f t="shared" si="10"/>
        <v>0</v>
      </c>
      <c r="T291" s="25"/>
      <c r="U291" s="25"/>
      <c r="V291" s="25"/>
      <c r="W291" s="25"/>
      <c r="X291" s="193">
        <f>SUM(X290)</f>
        <v>2000</v>
      </c>
      <c r="Y291" s="33"/>
    </row>
    <row r="292" spans="2:25" ht="12.75">
      <c r="B292" s="12"/>
      <c r="C292" s="12"/>
      <c r="D292" s="31"/>
      <c r="E292" s="31"/>
      <c r="F292" s="32"/>
      <c r="G292" s="32"/>
      <c r="H292" s="32"/>
      <c r="I292" s="32"/>
      <c r="J292" s="12"/>
      <c r="K292" s="76"/>
      <c r="L292" s="76"/>
      <c r="M292" s="76"/>
      <c r="N292" s="76"/>
      <c r="O292" s="76"/>
      <c r="P292" s="77"/>
      <c r="Q292" s="76"/>
      <c r="R292" s="76"/>
      <c r="S292" s="77"/>
      <c r="T292" s="12"/>
      <c r="U292" s="12"/>
      <c r="V292" s="12"/>
      <c r="W292" s="12"/>
      <c r="X292" s="12"/>
      <c r="Y292" s="33"/>
    </row>
    <row r="293" spans="2:25" ht="12.75">
      <c r="B293" s="12"/>
      <c r="C293" s="12"/>
      <c r="D293" s="31"/>
      <c r="E293" s="31"/>
      <c r="F293" s="32"/>
      <c r="G293" s="32"/>
      <c r="H293" s="32"/>
      <c r="I293" s="32"/>
      <c r="J293" s="12"/>
      <c r="K293" s="76"/>
      <c r="L293" s="76"/>
      <c r="M293" s="76"/>
      <c r="N293" s="76"/>
      <c r="O293" s="76"/>
      <c r="P293" s="77"/>
      <c r="Q293" s="76"/>
      <c r="R293" s="76"/>
      <c r="S293" s="77"/>
      <c r="T293" s="12"/>
      <c r="U293" s="12"/>
      <c r="V293" s="12"/>
      <c r="W293" s="12"/>
      <c r="X293" s="12"/>
      <c r="Y293" s="33"/>
    </row>
    <row r="294" spans="2:25" ht="12.75">
      <c r="B294" s="12"/>
      <c r="C294" s="12"/>
      <c r="D294" s="31"/>
      <c r="E294" s="31"/>
      <c r="F294" s="32"/>
      <c r="G294" s="32"/>
      <c r="H294" s="32"/>
      <c r="I294" s="32"/>
      <c r="J294" s="12"/>
      <c r="K294" s="76"/>
      <c r="L294" s="76"/>
      <c r="M294" s="76"/>
      <c r="N294" s="76"/>
      <c r="O294" s="76"/>
      <c r="P294" s="77"/>
      <c r="Q294" s="76"/>
      <c r="R294" s="76"/>
      <c r="S294" s="77"/>
      <c r="T294" s="12"/>
      <c r="U294" s="12"/>
      <c r="V294" s="12"/>
      <c r="W294" s="12"/>
      <c r="X294" s="12"/>
      <c r="Y294" s="33"/>
    </row>
    <row r="295" spans="2:25" ht="12.75">
      <c r="B295" s="12"/>
      <c r="C295" s="12"/>
      <c r="D295" s="31"/>
      <c r="E295" s="31"/>
      <c r="F295" s="32"/>
      <c r="G295" s="32"/>
      <c r="H295" s="32"/>
      <c r="I295" s="32"/>
      <c r="J295" s="12"/>
      <c r="K295" s="76"/>
      <c r="L295" s="76"/>
      <c r="M295" s="76"/>
      <c r="N295" s="76"/>
      <c r="O295" s="76"/>
      <c r="P295" s="77"/>
      <c r="Q295" s="76"/>
      <c r="R295" s="76"/>
      <c r="S295" s="77"/>
      <c r="T295" s="12"/>
      <c r="U295" s="12"/>
      <c r="V295" s="12"/>
      <c r="W295" s="12"/>
      <c r="X295" s="12"/>
      <c r="Y295" s="33"/>
    </row>
    <row r="296" spans="2:25" ht="12.75">
      <c r="B296" s="12"/>
      <c r="C296" s="12"/>
      <c r="D296" s="31"/>
      <c r="E296" s="31"/>
      <c r="F296" s="32"/>
      <c r="G296" s="32"/>
      <c r="H296" s="32"/>
      <c r="I296" s="32"/>
      <c r="J296" s="12"/>
      <c r="K296" s="76"/>
      <c r="L296" s="76"/>
      <c r="M296" s="76"/>
      <c r="N296" s="76"/>
      <c r="O296" s="76"/>
      <c r="P296" s="77"/>
      <c r="Q296" s="76"/>
      <c r="R296" s="76"/>
      <c r="S296" s="77"/>
      <c r="T296" s="12"/>
      <c r="U296" s="12"/>
      <c r="V296" s="12"/>
      <c r="W296" s="12"/>
      <c r="X296" s="12"/>
      <c r="Y296" s="33"/>
    </row>
    <row r="297" spans="2:25" ht="12.75">
      <c r="B297" s="12"/>
      <c r="C297" s="12"/>
      <c r="D297" s="31"/>
      <c r="E297" s="31"/>
      <c r="F297" s="32"/>
      <c r="G297" s="32"/>
      <c r="H297" s="32"/>
      <c r="I297" s="32"/>
      <c r="J297" s="12"/>
      <c r="K297" s="76"/>
      <c r="L297" s="76"/>
      <c r="M297" s="76"/>
      <c r="N297" s="76"/>
      <c r="O297" s="76"/>
      <c r="P297" s="77"/>
      <c r="Q297" s="76"/>
      <c r="R297" s="76"/>
      <c r="S297" s="77"/>
      <c r="T297" s="12"/>
      <c r="U297" s="12"/>
      <c r="V297" s="12"/>
      <c r="W297" s="12"/>
      <c r="X297" s="12"/>
      <c r="Y297" s="33"/>
    </row>
    <row r="298" spans="6:18" ht="12.75">
      <c r="F298" s="245"/>
      <c r="G298" s="245"/>
      <c r="L298" s="26"/>
      <c r="N298" s="26"/>
      <c r="O298" s="26"/>
      <c r="Q298" s="27"/>
      <c r="R298" s="27"/>
    </row>
    <row r="299" spans="2:25" ht="12.75">
      <c r="B299" s="279"/>
      <c r="C299" s="279"/>
      <c r="D299" s="279"/>
      <c r="E299" s="279"/>
      <c r="F299" s="279"/>
      <c r="S299" s="279"/>
      <c r="T299" s="279"/>
      <c r="U299" s="279"/>
      <c r="V299" s="279"/>
      <c r="W299" s="279"/>
      <c r="X299" s="279"/>
      <c r="Y299" s="280"/>
    </row>
    <row r="300" spans="2:25" ht="12.75">
      <c r="B300" s="279"/>
      <c r="C300" s="279"/>
      <c r="D300" s="279"/>
      <c r="E300" s="279"/>
      <c r="F300" s="279"/>
      <c r="S300" s="279"/>
      <c r="T300" s="279"/>
      <c r="U300" s="279"/>
      <c r="V300" s="279"/>
      <c r="W300" s="279"/>
      <c r="X300" s="279"/>
      <c r="Y300" s="280"/>
    </row>
    <row r="301" spans="4:25" ht="12.75">
      <c r="D301" s="29"/>
      <c r="E301" s="29"/>
      <c r="F301" s="29"/>
      <c r="S301" s="29"/>
      <c r="T301" s="29"/>
      <c r="U301" s="29"/>
      <c r="V301" s="29"/>
      <c r="W301" s="29"/>
      <c r="X301" s="29"/>
      <c r="Y301" s="29"/>
    </row>
    <row r="302" spans="4:25" ht="12.75">
      <c r="D302" s="29"/>
      <c r="E302" s="29"/>
      <c r="F302" s="29"/>
      <c r="S302" s="29"/>
      <c r="T302" s="29"/>
      <c r="U302" s="29"/>
      <c r="V302" s="29"/>
      <c r="W302" s="29"/>
      <c r="X302" s="29"/>
      <c r="Y302" s="29"/>
    </row>
    <row r="303" spans="4:25" ht="12.75">
      <c r="D303" s="29"/>
      <c r="E303" s="29"/>
      <c r="F303" s="29"/>
      <c r="S303" s="29"/>
      <c r="T303" s="29"/>
      <c r="U303" s="29"/>
      <c r="V303" s="29"/>
      <c r="W303" s="29"/>
      <c r="X303" s="29"/>
      <c r="Y303" s="29"/>
    </row>
    <row r="304" spans="4:25" ht="12.75">
      <c r="D304" s="29"/>
      <c r="E304" s="29"/>
      <c r="F304" s="29"/>
      <c r="S304" s="29"/>
      <c r="T304" s="29"/>
      <c r="U304" s="29"/>
      <c r="V304" s="29"/>
      <c r="W304" s="29"/>
      <c r="X304" s="29"/>
      <c r="Y304" s="29"/>
    </row>
    <row r="305" spans="4:25" ht="12.75">
      <c r="D305" s="29"/>
      <c r="E305" s="29"/>
      <c r="F305" s="29"/>
      <c r="S305" s="29"/>
      <c r="T305" s="29"/>
      <c r="U305" s="29"/>
      <c r="V305" s="29"/>
      <c r="W305" s="29"/>
      <c r="X305" s="29"/>
      <c r="Y305" s="29"/>
    </row>
    <row r="306" spans="4:25" ht="12.75">
      <c r="D306" s="29"/>
      <c r="E306" s="29"/>
      <c r="F306" s="29"/>
      <c r="S306" s="29"/>
      <c r="T306" s="29"/>
      <c r="U306" s="29"/>
      <c r="V306" s="29"/>
      <c r="W306" s="29"/>
      <c r="X306" s="29"/>
      <c r="Y306" s="29"/>
    </row>
    <row r="307" spans="4:25" ht="12.75">
      <c r="D307" s="29"/>
      <c r="E307" s="29"/>
      <c r="F307" s="29"/>
      <c r="S307" s="29"/>
      <c r="T307" s="29"/>
      <c r="U307" s="29"/>
      <c r="V307" s="29"/>
      <c r="W307" s="29"/>
      <c r="X307" s="29"/>
      <c r="Y307" s="29"/>
    </row>
    <row r="308" spans="2:25" ht="15.75">
      <c r="B308" s="239" t="s">
        <v>33</v>
      </c>
      <c r="C308" s="240"/>
      <c r="D308" s="240"/>
      <c r="E308" s="240"/>
      <c r="F308" s="240"/>
      <c r="G308" s="240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240"/>
      <c r="U308" s="240"/>
      <c r="V308" s="240"/>
      <c r="W308" s="240"/>
      <c r="X308" s="240"/>
      <c r="Y308" s="241"/>
    </row>
    <row r="309" spans="2:25" ht="15.75">
      <c r="B309" s="242" t="s">
        <v>157</v>
      </c>
      <c r="C309" s="243"/>
      <c r="D309" s="243"/>
      <c r="E309" s="243"/>
      <c r="F309" s="243"/>
      <c r="G309" s="243"/>
      <c r="H309" s="243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4"/>
    </row>
    <row r="310" spans="2:25" ht="12.75">
      <c r="B310" s="22"/>
      <c r="C310" s="4"/>
      <c r="D310" s="4"/>
      <c r="E310" s="4"/>
      <c r="F310" s="4"/>
      <c r="G310" s="4"/>
      <c r="H310" s="4"/>
      <c r="I310" s="4"/>
      <c r="J310" s="4"/>
      <c r="K310" s="4"/>
      <c r="L310" s="254" t="s">
        <v>44</v>
      </c>
      <c r="M310" s="254"/>
      <c r="N310" s="254"/>
      <c r="O310" s="4"/>
      <c r="P310" s="4"/>
      <c r="Q310" s="4"/>
      <c r="R310" s="4"/>
      <c r="S310" s="4"/>
      <c r="T310" s="4"/>
      <c r="U310" s="4"/>
      <c r="V310" s="4"/>
      <c r="W310" s="257" t="s">
        <v>45</v>
      </c>
      <c r="X310" s="257"/>
      <c r="Y310" s="258"/>
    </row>
    <row r="311" spans="2:25" ht="14.25">
      <c r="B311" s="23" t="s">
        <v>9</v>
      </c>
      <c r="C311" s="16"/>
      <c r="D311" s="16"/>
      <c r="E311" s="16"/>
      <c r="F311" s="16"/>
      <c r="G311" s="16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257" t="s">
        <v>89</v>
      </c>
      <c r="X311" s="257"/>
      <c r="Y311" s="258"/>
    </row>
    <row r="312" spans="2:25" ht="14.25">
      <c r="B312" s="23" t="s">
        <v>10</v>
      </c>
      <c r="C312" s="16"/>
      <c r="D312" s="16"/>
      <c r="E312" s="16"/>
      <c r="F312" s="16"/>
      <c r="G312" s="16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17" t="s">
        <v>37</v>
      </c>
    </row>
    <row r="313" spans="2:25" ht="14.25">
      <c r="B313" s="28" t="s">
        <v>38</v>
      </c>
      <c r="C313" s="16"/>
      <c r="D313" s="16"/>
      <c r="E313" s="16"/>
      <c r="F313" s="16"/>
      <c r="G313" s="16"/>
      <c r="H313" s="4"/>
      <c r="I313" s="4"/>
      <c r="J313" s="4"/>
      <c r="K313" s="4"/>
      <c r="L313" s="4"/>
      <c r="M313" s="4"/>
      <c r="N313" s="4"/>
      <c r="O313" s="18"/>
      <c r="P313" s="4"/>
      <c r="Q313" s="4"/>
      <c r="R313" s="4"/>
      <c r="S313" s="4"/>
      <c r="T313" s="4"/>
      <c r="U313" s="4"/>
      <c r="V313" s="4"/>
      <c r="W313" s="4"/>
      <c r="X313" s="4"/>
      <c r="Y313" s="19"/>
    </row>
    <row r="314" spans="2:25" ht="12.75">
      <c r="B314" s="20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4"/>
      <c r="P314" s="1"/>
      <c r="Q314" s="1"/>
      <c r="R314" s="1"/>
      <c r="S314" s="1"/>
      <c r="T314" s="1"/>
      <c r="U314" s="1"/>
      <c r="V314" s="1"/>
      <c r="W314" s="1"/>
      <c r="X314" s="1"/>
      <c r="Y314" s="21"/>
    </row>
    <row r="315" spans="2:25" ht="12.75">
      <c r="B315" s="15"/>
      <c r="C315" s="8" t="s">
        <v>30</v>
      </c>
      <c r="D315" s="6" t="s">
        <v>24</v>
      </c>
      <c r="E315" s="5"/>
      <c r="F315" s="2" t="s">
        <v>28</v>
      </c>
      <c r="G315" s="251" t="s">
        <v>13</v>
      </c>
      <c r="H315" s="252"/>
      <c r="I315" s="253" t="s">
        <v>46</v>
      </c>
      <c r="J315" s="253"/>
      <c r="K315" s="251" t="s">
        <v>18</v>
      </c>
      <c r="L315" s="253"/>
      <c r="M315" s="252"/>
      <c r="N315" s="251" t="s">
        <v>18</v>
      </c>
      <c r="O315" s="253"/>
      <c r="P315" s="253"/>
      <c r="Q315" s="251" t="s">
        <v>4</v>
      </c>
      <c r="R315" s="253"/>
      <c r="S315" s="252"/>
      <c r="T315" s="251" t="s">
        <v>6</v>
      </c>
      <c r="U315" s="253"/>
      <c r="V315" s="253"/>
      <c r="W315" s="251" t="s">
        <v>7</v>
      </c>
      <c r="X315" s="252"/>
      <c r="Y315" s="255" t="s">
        <v>31</v>
      </c>
    </row>
    <row r="316" spans="2:25" ht="12.75">
      <c r="B316" s="14" t="s">
        <v>11</v>
      </c>
      <c r="C316" s="14" t="s">
        <v>29</v>
      </c>
      <c r="D316" s="10" t="s">
        <v>0</v>
      </c>
      <c r="E316" s="11" t="s">
        <v>25</v>
      </c>
      <c r="F316" s="10" t="s">
        <v>34</v>
      </c>
      <c r="G316" s="246"/>
      <c r="H316" s="248"/>
      <c r="I316" s="247" t="s">
        <v>47</v>
      </c>
      <c r="J316" s="247"/>
      <c r="K316" s="246" t="s">
        <v>5</v>
      </c>
      <c r="L316" s="247"/>
      <c r="M316" s="248"/>
      <c r="N316" s="246" t="s">
        <v>19</v>
      </c>
      <c r="O316" s="247"/>
      <c r="P316" s="247"/>
      <c r="Q316" s="246"/>
      <c r="R316" s="247"/>
      <c r="S316" s="248"/>
      <c r="T316" s="246"/>
      <c r="U316" s="247"/>
      <c r="V316" s="247"/>
      <c r="W316" s="246"/>
      <c r="X316" s="248"/>
      <c r="Y316" s="256"/>
    </row>
    <row r="317" spans="2:25" ht="13.5" thickBot="1">
      <c r="B317" s="14" t="s">
        <v>8</v>
      </c>
      <c r="C317" s="14" t="s">
        <v>12</v>
      </c>
      <c r="D317" s="10" t="s">
        <v>12</v>
      </c>
      <c r="E317" s="10" t="s">
        <v>26</v>
      </c>
      <c r="F317" s="10" t="s">
        <v>27</v>
      </c>
      <c r="G317" s="2" t="s">
        <v>14</v>
      </c>
      <c r="H317" s="2" t="s">
        <v>15</v>
      </c>
      <c r="I317" s="2" t="s">
        <v>16</v>
      </c>
      <c r="J317" s="2" t="s">
        <v>17</v>
      </c>
      <c r="K317" s="2" t="s">
        <v>1</v>
      </c>
      <c r="L317" s="2" t="s">
        <v>2</v>
      </c>
      <c r="M317" s="78" t="s">
        <v>3</v>
      </c>
      <c r="N317" s="2" t="s">
        <v>1</v>
      </c>
      <c r="O317" s="2" t="s">
        <v>2</v>
      </c>
      <c r="P317" s="8" t="s">
        <v>3</v>
      </c>
      <c r="Q317" s="2" t="s">
        <v>20</v>
      </c>
      <c r="R317" s="2" t="s">
        <v>2</v>
      </c>
      <c r="S317" s="78" t="s">
        <v>3</v>
      </c>
      <c r="T317" s="2" t="s">
        <v>23</v>
      </c>
      <c r="U317" s="8" t="s">
        <v>27</v>
      </c>
      <c r="V317" s="8" t="s">
        <v>32</v>
      </c>
      <c r="W317" s="8" t="s">
        <v>21</v>
      </c>
      <c r="X317" s="8" t="s">
        <v>22</v>
      </c>
      <c r="Y317" s="256"/>
    </row>
    <row r="318" spans="2:25" ht="12" customHeight="1">
      <c r="B318" s="79"/>
      <c r="C318" s="80"/>
      <c r="D318" s="81" t="s">
        <v>163</v>
      </c>
      <c r="E318" s="82"/>
      <c r="F318" s="83"/>
      <c r="G318" s="83"/>
      <c r="H318" s="83"/>
      <c r="I318" s="83"/>
      <c r="J318" s="83"/>
      <c r="K318" s="84"/>
      <c r="L318" s="84"/>
      <c r="M318" s="84"/>
      <c r="N318" s="84"/>
      <c r="O318" s="84"/>
      <c r="P318" s="85"/>
      <c r="Q318" s="86"/>
      <c r="R318" s="86"/>
      <c r="S318" s="86"/>
      <c r="T318" s="87"/>
      <c r="U318" s="87"/>
      <c r="V318" s="87"/>
      <c r="W318" s="87"/>
      <c r="X318" s="87"/>
      <c r="Y318" s="88"/>
    </row>
    <row r="319" spans="2:25" ht="20.25" customHeight="1">
      <c r="B319" s="89"/>
      <c r="C319" s="90"/>
      <c r="D319" s="91" t="s">
        <v>36</v>
      </c>
      <c r="E319" s="92"/>
      <c r="F319" s="93"/>
      <c r="G319" s="93"/>
      <c r="H319" s="93"/>
      <c r="I319" s="93"/>
      <c r="J319" s="93"/>
      <c r="K319" s="94"/>
      <c r="L319" s="94"/>
      <c r="M319" s="94"/>
      <c r="N319" s="94"/>
      <c r="O319" s="94"/>
      <c r="P319" s="95"/>
      <c r="Q319" s="96"/>
      <c r="R319" s="96"/>
      <c r="S319" s="96"/>
      <c r="T319" s="97"/>
      <c r="U319" s="97"/>
      <c r="V319" s="97"/>
      <c r="W319" s="97"/>
      <c r="X319" s="97"/>
      <c r="Y319" s="98"/>
    </row>
    <row r="320" spans="2:25" ht="9" customHeight="1">
      <c r="B320" s="99"/>
      <c r="C320" s="100"/>
      <c r="D320" s="101"/>
      <c r="E320" s="102"/>
      <c r="F320" s="103"/>
      <c r="G320" s="104"/>
      <c r="H320" s="104"/>
      <c r="I320" s="105"/>
      <c r="J320" s="105"/>
      <c r="K320" s="106"/>
      <c r="L320" s="106"/>
      <c r="M320" s="107"/>
      <c r="N320" s="106"/>
      <c r="O320" s="106"/>
      <c r="P320" s="108"/>
      <c r="Q320" s="109"/>
      <c r="R320" s="109"/>
      <c r="S320" s="107"/>
      <c r="T320" s="110"/>
      <c r="U320" s="111"/>
      <c r="V320" s="111"/>
      <c r="W320" s="112"/>
      <c r="X320" s="103"/>
      <c r="Y320" s="113"/>
    </row>
    <row r="321" spans="2:25" ht="29.25" customHeight="1">
      <c r="B321" s="99"/>
      <c r="C321" s="100"/>
      <c r="D321" s="114" t="s">
        <v>164</v>
      </c>
      <c r="E321" s="159" t="s">
        <v>165</v>
      </c>
      <c r="F321" s="115" t="s">
        <v>88</v>
      </c>
      <c r="G321" s="237">
        <v>43195</v>
      </c>
      <c r="H321" s="237">
        <v>43223</v>
      </c>
      <c r="I321" s="169">
        <v>100</v>
      </c>
      <c r="J321" s="125">
        <f>N321*100/K321</f>
        <v>99.4825062456912</v>
      </c>
      <c r="K321" s="206">
        <v>526727.13</v>
      </c>
      <c r="L321" s="206">
        <f>K321</f>
        <v>526727.13</v>
      </c>
      <c r="M321" s="207">
        <v>0</v>
      </c>
      <c r="N321" s="196">
        <v>524001.35</v>
      </c>
      <c r="O321" s="195">
        <f>N321</f>
        <v>524001.35</v>
      </c>
      <c r="P321" s="210">
        <v>0</v>
      </c>
      <c r="Q321" s="195">
        <f>K321-N321</f>
        <v>2725.780000000028</v>
      </c>
      <c r="R321" s="195">
        <f>L321-O321</f>
        <v>2725.780000000028</v>
      </c>
      <c r="S321" s="209">
        <f>M321-P321</f>
        <v>0</v>
      </c>
      <c r="T321" s="159" t="s">
        <v>12</v>
      </c>
      <c r="U321" s="120">
        <v>1</v>
      </c>
      <c r="V321" s="120">
        <v>1</v>
      </c>
      <c r="W321" s="159" t="s">
        <v>42</v>
      </c>
      <c r="X321" s="160">
        <v>200</v>
      </c>
      <c r="Y321" s="122"/>
    </row>
    <row r="322" spans="2:25" ht="9" customHeight="1">
      <c r="B322" s="99"/>
      <c r="C322" s="100"/>
      <c r="D322" s="123"/>
      <c r="E322" s="159"/>
      <c r="F322" s="103"/>
      <c r="G322" s="235"/>
      <c r="H322" s="235"/>
      <c r="I322" s="169"/>
      <c r="J322" s="169"/>
      <c r="K322" s="216"/>
      <c r="L322" s="216"/>
      <c r="M322" s="217"/>
      <c r="N322" s="196"/>
      <c r="O322" s="196"/>
      <c r="P322" s="210"/>
      <c r="Q322" s="211"/>
      <c r="R322" s="211"/>
      <c r="S322" s="210"/>
      <c r="T322" s="159"/>
      <c r="U322" s="120"/>
      <c r="V322" s="120"/>
      <c r="W322" s="159"/>
      <c r="X322" s="160"/>
      <c r="Y322" s="122"/>
    </row>
    <row r="323" spans="2:25" ht="21.75" customHeight="1">
      <c r="B323" s="99"/>
      <c r="C323" s="100"/>
      <c r="D323" s="114" t="s">
        <v>166</v>
      </c>
      <c r="E323" s="159" t="s">
        <v>99</v>
      </c>
      <c r="F323" s="115" t="s">
        <v>88</v>
      </c>
      <c r="G323" s="237">
        <v>43215</v>
      </c>
      <c r="H323" s="237">
        <v>43242</v>
      </c>
      <c r="I323" s="169">
        <v>100</v>
      </c>
      <c r="J323" s="125">
        <f>N323*100/K323</f>
        <v>99.4825062456912</v>
      </c>
      <c r="K323" s="206">
        <v>526727.13</v>
      </c>
      <c r="L323" s="206">
        <f>K323</f>
        <v>526727.13</v>
      </c>
      <c r="M323" s="207">
        <v>0</v>
      </c>
      <c r="N323" s="196">
        <v>524001.35</v>
      </c>
      <c r="O323" s="195">
        <f>N323</f>
        <v>524001.35</v>
      </c>
      <c r="P323" s="210">
        <v>0</v>
      </c>
      <c r="Q323" s="195">
        <f>K323-N323</f>
        <v>2725.780000000028</v>
      </c>
      <c r="R323" s="195">
        <f>L323-O323</f>
        <v>2725.780000000028</v>
      </c>
      <c r="S323" s="209">
        <f>M323-P323</f>
        <v>0</v>
      </c>
      <c r="T323" s="159" t="s">
        <v>12</v>
      </c>
      <c r="U323" s="120">
        <v>1</v>
      </c>
      <c r="V323" s="120">
        <v>1</v>
      </c>
      <c r="W323" s="159" t="s">
        <v>169</v>
      </c>
      <c r="X323" s="160">
        <v>700</v>
      </c>
      <c r="Y323" s="122"/>
    </row>
    <row r="324" spans="2:25" ht="9" customHeight="1">
      <c r="B324" s="99"/>
      <c r="C324" s="100"/>
      <c r="D324" s="123"/>
      <c r="E324" s="159"/>
      <c r="F324" s="103"/>
      <c r="G324" s="235"/>
      <c r="H324" s="235"/>
      <c r="I324" s="169"/>
      <c r="J324" s="169"/>
      <c r="K324" s="216"/>
      <c r="L324" s="216"/>
      <c r="M324" s="217"/>
      <c r="N324" s="196"/>
      <c r="O324" s="196"/>
      <c r="P324" s="210"/>
      <c r="Q324" s="211"/>
      <c r="R324" s="211"/>
      <c r="S324" s="210"/>
      <c r="T324" s="159"/>
      <c r="U324" s="120"/>
      <c r="V324" s="120"/>
      <c r="W324" s="159"/>
      <c r="X324" s="160"/>
      <c r="Y324" s="122"/>
    </row>
    <row r="325" spans="2:25" ht="21" customHeight="1">
      <c r="B325" s="99"/>
      <c r="C325" s="100"/>
      <c r="D325" s="114" t="s">
        <v>167</v>
      </c>
      <c r="E325" s="159" t="s">
        <v>168</v>
      </c>
      <c r="F325" s="115" t="s">
        <v>88</v>
      </c>
      <c r="G325" s="237">
        <v>43252</v>
      </c>
      <c r="H325" s="237">
        <v>43281</v>
      </c>
      <c r="I325" s="169">
        <v>100</v>
      </c>
      <c r="J325" s="125">
        <f>N325*100/K325</f>
        <v>99.4825062456912</v>
      </c>
      <c r="K325" s="206">
        <v>526727.13</v>
      </c>
      <c r="L325" s="206">
        <f>K325</f>
        <v>526727.13</v>
      </c>
      <c r="M325" s="207">
        <v>0</v>
      </c>
      <c r="N325" s="196">
        <v>524001.35</v>
      </c>
      <c r="O325" s="195">
        <f>N325</f>
        <v>524001.35</v>
      </c>
      <c r="P325" s="210">
        <v>0</v>
      </c>
      <c r="Q325" s="195">
        <f>K325-N325</f>
        <v>2725.780000000028</v>
      </c>
      <c r="R325" s="195">
        <f>L325-O325</f>
        <v>2725.780000000028</v>
      </c>
      <c r="S325" s="209">
        <f>M325-P325</f>
        <v>0</v>
      </c>
      <c r="T325" s="162" t="s">
        <v>12</v>
      </c>
      <c r="U325" s="120">
        <v>1</v>
      </c>
      <c r="V325" s="120">
        <v>1</v>
      </c>
      <c r="W325" s="159" t="s">
        <v>42</v>
      </c>
      <c r="X325" s="160">
        <v>250</v>
      </c>
      <c r="Y325" s="122"/>
    </row>
    <row r="326" spans="2:25" ht="7.5" customHeight="1">
      <c r="B326" s="99"/>
      <c r="C326" s="100"/>
      <c r="D326" s="123"/>
      <c r="E326" s="159"/>
      <c r="F326" s="115"/>
      <c r="G326" s="115"/>
      <c r="H326" s="115"/>
      <c r="I326" s="125"/>
      <c r="J326" s="125"/>
      <c r="K326" s="186"/>
      <c r="L326" s="186"/>
      <c r="M326" s="187"/>
      <c r="N326" s="126"/>
      <c r="O326" s="126"/>
      <c r="P326" s="117"/>
      <c r="Q326" s="126"/>
      <c r="R326" s="126"/>
      <c r="S326" s="127"/>
      <c r="T326" s="159"/>
      <c r="U326" s="120"/>
      <c r="V326" s="120"/>
      <c r="W326" s="159"/>
      <c r="X326" s="160"/>
      <c r="Y326" s="128"/>
    </row>
    <row r="327" spans="2:25" ht="7.5" customHeight="1">
      <c r="B327" s="99"/>
      <c r="C327" s="100"/>
      <c r="D327" s="114"/>
      <c r="E327" s="159"/>
      <c r="F327" s="115"/>
      <c r="G327" s="129"/>
      <c r="H327" s="129"/>
      <c r="I327" s="125"/>
      <c r="J327" s="125"/>
      <c r="K327" s="157"/>
      <c r="L327" s="157"/>
      <c r="M327" s="158"/>
      <c r="N327" s="130"/>
      <c r="O327" s="130"/>
      <c r="P327" s="117"/>
      <c r="Q327" s="126"/>
      <c r="R327" s="126"/>
      <c r="S327" s="127"/>
      <c r="T327" s="159"/>
      <c r="U327" s="120"/>
      <c r="V327" s="120"/>
      <c r="W327" s="159"/>
      <c r="X327" s="160"/>
      <c r="Y327" s="128"/>
    </row>
    <row r="328" spans="2:25" ht="9" customHeight="1">
      <c r="B328" s="99"/>
      <c r="C328" s="100"/>
      <c r="D328" s="123"/>
      <c r="E328" s="159"/>
      <c r="F328" s="115"/>
      <c r="G328" s="129"/>
      <c r="H328" s="129"/>
      <c r="I328" s="125"/>
      <c r="J328" s="125"/>
      <c r="K328" s="186"/>
      <c r="L328" s="186"/>
      <c r="M328" s="187"/>
      <c r="N328" s="130"/>
      <c r="O328" s="130"/>
      <c r="P328" s="117"/>
      <c r="Q328" s="130"/>
      <c r="R328" s="130"/>
      <c r="S328" s="127"/>
      <c r="T328" s="159"/>
      <c r="U328" s="120"/>
      <c r="V328" s="120"/>
      <c r="W328" s="159"/>
      <c r="X328" s="160"/>
      <c r="Y328" s="128"/>
    </row>
    <row r="329" spans="2:25" ht="10.5" customHeight="1">
      <c r="B329" s="99"/>
      <c r="C329" s="100"/>
      <c r="D329" s="114"/>
      <c r="E329" s="159"/>
      <c r="F329" s="115"/>
      <c r="G329" s="129"/>
      <c r="H329" s="129"/>
      <c r="I329" s="125"/>
      <c r="J329" s="125"/>
      <c r="K329" s="157"/>
      <c r="L329" s="157"/>
      <c r="M329" s="158"/>
      <c r="N329" s="130"/>
      <c r="O329" s="130"/>
      <c r="P329" s="117"/>
      <c r="Q329" s="126"/>
      <c r="R329" s="126"/>
      <c r="S329" s="127"/>
      <c r="T329" s="159"/>
      <c r="U329" s="120"/>
      <c r="V329" s="120"/>
      <c r="W329" s="159"/>
      <c r="X329" s="160"/>
      <c r="Y329" s="128"/>
    </row>
    <row r="330" spans="2:25" ht="7.5" customHeight="1">
      <c r="B330" s="99"/>
      <c r="C330" s="100"/>
      <c r="D330" s="123"/>
      <c r="E330" s="102"/>
      <c r="F330" s="115"/>
      <c r="G330" s="129"/>
      <c r="H330" s="129"/>
      <c r="I330" s="125"/>
      <c r="J330" s="125"/>
      <c r="K330" s="189"/>
      <c r="L330" s="189"/>
      <c r="M330" s="190"/>
      <c r="N330" s="126"/>
      <c r="O330" s="126"/>
      <c r="P330" s="117"/>
      <c r="Q330" s="126"/>
      <c r="R330" s="126"/>
      <c r="S330" s="127"/>
      <c r="T330" s="92"/>
      <c r="U330" s="120"/>
      <c r="V330" s="188"/>
      <c r="W330" s="102"/>
      <c r="X330" s="121"/>
      <c r="Y330" s="128"/>
    </row>
    <row r="331" spans="2:25" ht="11.25" customHeight="1">
      <c r="B331" s="99"/>
      <c r="C331" s="100"/>
      <c r="D331" s="114"/>
      <c r="E331" s="102"/>
      <c r="F331" s="115"/>
      <c r="G331" s="129"/>
      <c r="H331" s="129"/>
      <c r="I331" s="125"/>
      <c r="J331" s="125"/>
      <c r="K331" s="116"/>
      <c r="L331" s="116"/>
      <c r="M331" s="117"/>
      <c r="N331" s="126"/>
      <c r="O331" s="126"/>
      <c r="P331" s="117"/>
      <c r="Q331" s="126"/>
      <c r="R331" s="126"/>
      <c r="S331" s="127"/>
      <c r="T331" s="102"/>
      <c r="U331" s="120"/>
      <c r="V331" s="188"/>
      <c r="W331" s="102"/>
      <c r="X331" s="121"/>
      <c r="Y331" s="128"/>
    </row>
    <row r="332" spans="2:29" ht="9.75" customHeight="1">
      <c r="B332" s="99"/>
      <c r="C332" s="100"/>
      <c r="D332" s="123"/>
      <c r="E332" s="102"/>
      <c r="F332" s="115"/>
      <c r="G332" s="129"/>
      <c r="H332" s="129"/>
      <c r="I332" s="125"/>
      <c r="J332" s="125"/>
      <c r="K332" s="189"/>
      <c r="L332" s="189"/>
      <c r="M332" s="190"/>
      <c r="N332" s="126"/>
      <c r="O332" s="130"/>
      <c r="P332" s="117"/>
      <c r="Q332" s="126"/>
      <c r="R332" s="126"/>
      <c r="S332" s="127"/>
      <c r="T332" s="92"/>
      <c r="U332" s="162"/>
      <c r="V332" s="92"/>
      <c r="W332" s="92"/>
      <c r="X332" s="92"/>
      <c r="Y332" s="128"/>
      <c r="AC332" s="34" t="s">
        <v>43</v>
      </c>
    </row>
    <row r="333" spans="2:25" ht="10.5" customHeight="1" thickBot="1">
      <c r="B333" s="142"/>
      <c r="C333" s="143"/>
      <c r="D333" s="181"/>
      <c r="E333" s="181"/>
      <c r="F333" s="171"/>
      <c r="G333" s="147"/>
      <c r="H333" s="147"/>
      <c r="I333" s="148"/>
      <c r="J333" s="148"/>
      <c r="K333" s="175"/>
      <c r="L333" s="175"/>
      <c r="M333" s="172"/>
      <c r="N333" s="172"/>
      <c r="O333" s="172"/>
      <c r="P333" s="172"/>
      <c r="Q333" s="172"/>
      <c r="R333" s="172"/>
      <c r="S333" s="173"/>
      <c r="T333" s="176"/>
      <c r="U333" s="177"/>
      <c r="V333" s="177"/>
      <c r="W333" s="176"/>
      <c r="X333" s="178"/>
      <c r="Y333" s="174"/>
    </row>
    <row r="334" spans="2:25" ht="13.5" thickBot="1">
      <c r="B334" s="12"/>
      <c r="C334" s="12"/>
      <c r="D334" s="249"/>
      <c r="E334" s="249"/>
      <c r="F334" s="250" t="s">
        <v>35</v>
      </c>
      <c r="G334" s="249"/>
      <c r="H334" s="249"/>
      <c r="I334" s="249"/>
      <c r="J334" s="12"/>
      <c r="K334" s="179">
        <f aca="true" t="shared" si="11" ref="K334:S334">SUM(K321:K333)</f>
        <v>1580181.3900000001</v>
      </c>
      <c r="L334" s="179">
        <f t="shared" si="11"/>
        <v>1580181.3900000001</v>
      </c>
      <c r="M334" s="179">
        <f t="shared" si="11"/>
        <v>0</v>
      </c>
      <c r="N334" s="179">
        <f t="shared" si="11"/>
        <v>1572004.0499999998</v>
      </c>
      <c r="O334" s="179">
        <f t="shared" si="11"/>
        <v>1572004.0499999998</v>
      </c>
      <c r="P334" s="179">
        <f t="shared" si="11"/>
        <v>0</v>
      </c>
      <c r="Q334" s="179">
        <f t="shared" si="11"/>
        <v>8177.340000000084</v>
      </c>
      <c r="R334" s="179">
        <f t="shared" si="11"/>
        <v>8177.340000000084</v>
      </c>
      <c r="S334" s="179">
        <f t="shared" si="11"/>
        <v>0</v>
      </c>
      <c r="T334" s="12"/>
      <c r="U334" s="12"/>
      <c r="V334" s="12"/>
      <c r="W334" s="12"/>
      <c r="X334" s="183">
        <f>SUM(X321:X333)</f>
        <v>1150</v>
      </c>
      <c r="Y334" s="33"/>
    </row>
    <row r="335" spans="2:25" ht="13.5" thickBot="1">
      <c r="B335" s="12"/>
      <c r="C335" s="12"/>
      <c r="D335" s="31"/>
      <c r="E335" s="31"/>
      <c r="F335" s="250" t="s">
        <v>135</v>
      </c>
      <c r="G335" s="250"/>
      <c r="H335" s="250"/>
      <c r="I335" s="250"/>
      <c r="J335" s="12"/>
      <c r="K335" s="182">
        <f aca="true" t="shared" si="12" ref="K335:S335">SUM(K334)</f>
        <v>1580181.3900000001</v>
      </c>
      <c r="L335" s="182">
        <f t="shared" si="12"/>
        <v>1580181.3900000001</v>
      </c>
      <c r="M335" s="182">
        <f t="shared" si="12"/>
        <v>0</v>
      </c>
      <c r="N335" s="182">
        <f t="shared" si="12"/>
        <v>1572004.0499999998</v>
      </c>
      <c r="O335" s="182">
        <f t="shared" si="12"/>
        <v>1572004.0499999998</v>
      </c>
      <c r="P335" s="182">
        <f t="shared" si="12"/>
        <v>0</v>
      </c>
      <c r="Q335" s="182">
        <f t="shared" si="12"/>
        <v>8177.340000000084</v>
      </c>
      <c r="R335" s="182">
        <f t="shared" si="12"/>
        <v>8177.340000000084</v>
      </c>
      <c r="S335" s="182">
        <f t="shared" si="12"/>
        <v>0</v>
      </c>
      <c r="T335" s="25"/>
      <c r="U335" s="25"/>
      <c r="V335" s="25"/>
      <c r="W335" s="25"/>
      <c r="X335" s="193">
        <f>SUM(X334)</f>
        <v>1150</v>
      </c>
      <c r="Y335" s="33"/>
    </row>
    <row r="336" spans="2:25" ht="12.75">
      <c r="B336" s="12"/>
      <c r="C336" s="12"/>
      <c r="D336" s="31"/>
      <c r="E336" s="31"/>
      <c r="F336" s="32"/>
      <c r="G336" s="32"/>
      <c r="H336" s="32"/>
      <c r="I336" s="32"/>
      <c r="J336" s="12"/>
      <c r="K336" s="76"/>
      <c r="L336" s="76"/>
      <c r="M336" s="76"/>
      <c r="N336" s="76"/>
      <c r="O336" s="76"/>
      <c r="P336" s="77"/>
      <c r="Q336" s="76"/>
      <c r="R336" s="76"/>
      <c r="S336" s="77"/>
      <c r="T336" s="12"/>
      <c r="U336" s="12"/>
      <c r="V336" s="12"/>
      <c r="W336" s="12"/>
      <c r="X336" s="12"/>
      <c r="Y336" s="33"/>
    </row>
    <row r="337" spans="2:25" ht="12.75">
      <c r="B337" s="12"/>
      <c r="C337" s="12"/>
      <c r="D337" s="31"/>
      <c r="E337" s="31"/>
      <c r="F337" s="32"/>
      <c r="G337" s="32"/>
      <c r="H337" s="32"/>
      <c r="I337" s="32"/>
      <c r="J337" s="12"/>
      <c r="K337" s="76"/>
      <c r="L337" s="76"/>
      <c r="M337" s="76"/>
      <c r="N337" s="76"/>
      <c r="O337" s="76"/>
      <c r="P337" s="77"/>
      <c r="Q337" s="76"/>
      <c r="R337" s="76"/>
      <c r="S337" s="77"/>
      <c r="T337" s="12"/>
      <c r="U337" s="12"/>
      <c r="V337" s="12"/>
      <c r="W337" s="12"/>
      <c r="X337" s="12"/>
      <c r="Y337" s="33"/>
    </row>
    <row r="338" spans="2:25" ht="12.75">
      <c r="B338" s="12"/>
      <c r="C338" s="12"/>
      <c r="D338" s="31"/>
      <c r="E338" s="31"/>
      <c r="F338" s="32"/>
      <c r="G338" s="32"/>
      <c r="H338" s="32"/>
      <c r="I338" s="32"/>
      <c r="J338" s="12"/>
      <c r="K338" s="76"/>
      <c r="L338" s="76"/>
      <c r="M338" s="76"/>
      <c r="N338" s="76"/>
      <c r="O338" s="76"/>
      <c r="P338" s="77"/>
      <c r="Q338" s="76"/>
      <c r="R338" s="76"/>
      <c r="S338" s="77"/>
      <c r="T338" s="12"/>
      <c r="U338" s="12"/>
      <c r="V338" s="12"/>
      <c r="W338" s="12"/>
      <c r="X338" s="12"/>
      <c r="Y338" s="33"/>
    </row>
    <row r="339" spans="2:25" ht="12.75">
      <c r="B339" s="12"/>
      <c r="C339" s="12"/>
      <c r="D339" s="31"/>
      <c r="E339" s="31"/>
      <c r="F339" s="32"/>
      <c r="G339" s="32"/>
      <c r="H339" s="32"/>
      <c r="I339" s="32"/>
      <c r="J339" s="12"/>
      <c r="K339" s="76"/>
      <c r="L339" s="76"/>
      <c r="M339" s="76"/>
      <c r="N339" s="76"/>
      <c r="O339" s="76"/>
      <c r="P339" s="77"/>
      <c r="Q339" s="76"/>
      <c r="R339" s="76"/>
      <c r="S339" s="77"/>
      <c r="T339" s="12"/>
      <c r="U339" s="12"/>
      <c r="V339" s="12"/>
      <c r="W339" s="12"/>
      <c r="X339" s="12"/>
      <c r="Y339" s="33"/>
    </row>
    <row r="340" spans="2:25" ht="12.75">
      <c r="B340" s="12"/>
      <c r="C340" s="12"/>
      <c r="D340" s="31"/>
      <c r="E340" s="31"/>
      <c r="F340" s="32"/>
      <c r="G340" s="32"/>
      <c r="H340" s="32"/>
      <c r="I340" s="32"/>
      <c r="J340" s="12"/>
      <c r="K340" s="76"/>
      <c r="L340" s="76"/>
      <c r="M340" s="76"/>
      <c r="N340" s="76"/>
      <c r="O340" s="76"/>
      <c r="P340" s="77"/>
      <c r="Q340" s="76"/>
      <c r="R340" s="76"/>
      <c r="S340" s="77"/>
      <c r="T340" s="12"/>
      <c r="U340" s="12"/>
      <c r="V340" s="12"/>
      <c r="W340" s="12"/>
      <c r="X340" s="12"/>
      <c r="Y340" s="33"/>
    </row>
    <row r="341" spans="2:25" ht="12.75">
      <c r="B341" s="12"/>
      <c r="C341" s="12"/>
      <c r="D341" s="31"/>
      <c r="E341" s="31"/>
      <c r="F341" s="32"/>
      <c r="G341" s="32"/>
      <c r="H341" s="32"/>
      <c r="I341" s="32"/>
      <c r="J341" s="12"/>
      <c r="K341" s="76"/>
      <c r="L341" s="76"/>
      <c r="M341" s="76"/>
      <c r="N341" s="76"/>
      <c r="O341" s="76"/>
      <c r="P341" s="77"/>
      <c r="Q341" s="76"/>
      <c r="R341" s="76"/>
      <c r="S341" s="77"/>
      <c r="T341" s="12"/>
      <c r="U341" s="12"/>
      <c r="V341" s="12"/>
      <c r="W341" s="12"/>
      <c r="X341" s="12"/>
      <c r="Y341" s="33"/>
    </row>
    <row r="342" spans="6:18" ht="12.75">
      <c r="F342" s="245"/>
      <c r="G342" s="245"/>
      <c r="L342" s="26"/>
      <c r="N342" s="26"/>
      <c r="O342" s="26"/>
      <c r="Q342" s="27"/>
      <c r="R342" s="27"/>
    </row>
    <row r="343" spans="2:25" ht="12.75">
      <c r="B343" s="279"/>
      <c r="C343" s="279"/>
      <c r="D343" s="279"/>
      <c r="E343" s="279"/>
      <c r="F343" s="279"/>
      <c r="S343" s="279"/>
      <c r="T343" s="279"/>
      <c r="U343" s="279"/>
      <c r="V343" s="279"/>
      <c r="W343" s="279"/>
      <c r="X343" s="279"/>
      <c r="Y343" s="279"/>
    </row>
    <row r="344" spans="2:25" ht="12.75">
      <c r="B344" s="279"/>
      <c r="C344" s="279"/>
      <c r="D344" s="279"/>
      <c r="E344" s="279"/>
      <c r="F344" s="279"/>
      <c r="S344" s="279"/>
      <c r="T344" s="279"/>
      <c r="U344" s="279"/>
      <c r="V344" s="279"/>
      <c r="W344" s="279"/>
      <c r="X344" s="279"/>
      <c r="Y344" s="279"/>
    </row>
    <row r="345" spans="4:25" ht="12.75">
      <c r="D345" s="29"/>
      <c r="E345" s="29"/>
      <c r="F345" s="29"/>
      <c r="S345" s="29"/>
      <c r="T345" s="29"/>
      <c r="U345" s="29"/>
      <c r="V345" s="29"/>
      <c r="W345" s="29"/>
      <c r="X345" s="29"/>
      <c r="Y345" s="29"/>
    </row>
    <row r="346" spans="4:25" ht="12.75">
      <c r="D346" s="29"/>
      <c r="E346" s="29"/>
      <c r="F346" s="29"/>
      <c r="S346" s="29"/>
      <c r="T346" s="29"/>
      <c r="U346" s="29"/>
      <c r="V346" s="29"/>
      <c r="W346" s="29"/>
      <c r="X346" s="29"/>
      <c r="Y346" s="29"/>
    </row>
    <row r="347" spans="4:25" ht="12.75">
      <c r="D347" s="29"/>
      <c r="E347" s="29"/>
      <c r="F347" s="29"/>
      <c r="S347" s="29"/>
      <c r="T347" s="29"/>
      <c r="U347" s="29"/>
      <c r="V347" s="29"/>
      <c r="W347" s="29"/>
      <c r="X347" s="29"/>
      <c r="Y347" s="29"/>
    </row>
    <row r="348" spans="4:25" ht="12.75">
      <c r="D348" s="29"/>
      <c r="E348" s="29"/>
      <c r="F348" s="29"/>
      <c r="S348" s="29"/>
      <c r="T348" s="29"/>
      <c r="U348" s="29"/>
      <c r="V348" s="29"/>
      <c r="W348" s="29"/>
      <c r="X348" s="29"/>
      <c r="Y348" s="29"/>
    </row>
    <row r="349" spans="2:25" ht="15.75">
      <c r="B349" s="239" t="s">
        <v>33</v>
      </c>
      <c r="C349" s="240"/>
      <c r="D349" s="240"/>
      <c r="E349" s="240"/>
      <c r="F349" s="240"/>
      <c r="G349" s="240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  <c r="V349" s="240"/>
      <c r="W349" s="240"/>
      <c r="X349" s="240"/>
      <c r="Y349" s="241"/>
    </row>
    <row r="350" spans="2:25" ht="15.75">
      <c r="B350" s="242" t="s">
        <v>157</v>
      </c>
      <c r="C350" s="243"/>
      <c r="D350" s="243"/>
      <c r="E350" s="243"/>
      <c r="F350" s="243"/>
      <c r="G350" s="243"/>
      <c r="H350" s="243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4"/>
    </row>
    <row r="351" spans="2:25" ht="12.75">
      <c r="B351" s="22"/>
      <c r="C351" s="4"/>
      <c r="D351" s="4"/>
      <c r="E351" s="4"/>
      <c r="F351" s="4"/>
      <c r="G351" s="4"/>
      <c r="H351" s="4"/>
      <c r="I351" s="4"/>
      <c r="J351" s="4"/>
      <c r="K351" s="4"/>
      <c r="L351" s="254" t="s">
        <v>44</v>
      </c>
      <c r="M351" s="254"/>
      <c r="N351" s="254"/>
      <c r="O351" s="4"/>
      <c r="P351" s="4"/>
      <c r="Q351" s="4"/>
      <c r="R351" s="4"/>
      <c r="S351" s="4"/>
      <c r="T351" s="4"/>
      <c r="U351" s="4"/>
      <c r="V351" s="4"/>
      <c r="W351" s="257" t="s">
        <v>45</v>
      </c>
      <c r="X351" s="257"/>
      <c r="Y351" s="258"/>
    </row>
    <row r="352" spans="2:25" ht="14.25">
      <c r="B352" s="23" t="s">
        <v>9</v>
      </c>
      <c r="C352" s="16"/>
      <c r="D352" s="16"/>
      <c r="E352" s="16"/>
      <c r="F352" s="16"/>
      <c r="G352" s="16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257" t="s">
        <v>89</v>
      </c>
      <c r="X352" s="257"/>
      <c r="Y352" s="258"/>
    </row>
    <row r="353" spans="2:25" ht="14.25">
      <c r="B353" s="23" t="s">
        <v>10</v>
      </c>
      <c r="C353" s="16"/>
      <c r="D353" s="16"/>
      <c r="E353" s="16"/>
      <c r="F353" s="16"/>
      <c r="G353" s="16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17" t="s">
        <v>37</v>
      </c>
    </row>
    <row r="354" spans="2:25" ht="14.25">
      <c r="B354" s="28" t="s">
        <v>38</v>
      </c>
      <c r="C354" s="16"/>
      <c r="D354" s="16"/>
      <c r="E354" s="16"/>
      <c r="F354" s="16"/>
      <c r="G354" s="16"/>
      <c r="H354" s="4"/>
      <c r="I354" s="4"/>
      <c r="J354" s="4"/>
      <c r="K354" s="4"/>
      <c r="L354" s="4"/>
      <c r="M354" s="4"/>
      <c r="N354" s="4"/>
      <c r="O354" s="18"/>
      <c r="P354" s="4"/>
      <c r="Q354" s="4"/>
      <c r="R354" s="4"/>
      <c r="S354" s="4"/>
      <c r="T354" s="4"/>
      <c r="U354" s="4"/>
      <c r="V354" s="4"/>
      <c r="W354" s="4"/>
      <c r="X354" s="4"/>
      <c r="Y354" s="19"/>
    </row>
    <row r="355" spans="2:25" ht="12.75">
      <c r="B355" s="20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4"/>
      <c r="P355" s="1"/>
      <c r="Q355" s="1"/>
      <c r="R355" s="1"/>
      <c r="S355" s="1"/>
      <c r="T355" s="1"/>
      <c r="U355" s="1"/>
      <c r="V355" s="1"/>
      <c r="W355" s="1"/>
      <c r="X355" s="1"/>
      <c r="Y355" s="21"/>
    </row>
    <row r="356" spans="2:25" ht="12.75">
      <c r="B356" s="15"/>
      <c r="C356" s="8" t="s">
        <v>30</v>
      </c>
      <c r="D356" s="6" t="s">
        <v>24</v>
      </c>
      <c r="E356" s="5"/>
      <c r="F356" s="2" t="s">
        <v>28</v>
      </c>
      <c r="G356" s="251" t="s">
        <v>13</v>
      </c>
      <c r="H356" s="252"/>
      <c r="I356" s="253" t="s">
        <v>46</v>
      </c>
      <c r="J356" s="253"/>
      <c r="K356" s="251" t="s">
        <v>18</v>
      </c>
      <c r="L356" s="253"/>
      <c r="M356" s="252"/>
      <c r="N356" s="251" t="s">
        <v>18</v>
      </c>
      <c r="O356" s="253"/>
      <c r="P356" s="253"/>
      <c r="Q356" s="251" t="s">
        <v>4</v>
      </c>
      <c r="R356" s="253"/>
      <c r="S356" s="252"/>
      <c r="T356" s="251" t="s">
        <v>6</v>
      </c>
      <c r="U356" s="253"/>
      <c r="V356" s="253"/>
      <c r="W356" s="251" t="s">
        <v>7</v>
      </c>
      <c r="X356" s="252"/>
      <c r="Y356" s="255" t="s">
        <v>31</v>
      </c>
    </row>
    <row r="357" spans="2:25" ht="12.75">
      <c r="B357" s="14" t="s">
        <v>11</v>
      </c>
      <c r="C357" s="14" t="s">
        <v>29</v>
      </c>
      <c r="D357" s="10" t="s">
        <v>0</v>
      </c>
      <c r="E357" s="11" t="s">
        <v>25</v>
      </c>
      <c r="F357" s="10" t="s">
        <v>34</v>
      </c>
      <c r="G357" s="246"/>
      <c r="H357" s="248"/>
      <c r="I357" s="247" t="s">
        <v>47</v>
      </c>
      <c r="J357" s="247"/>
      <c r="K357" s="246" t="s">
        <v>5</v>
      </c>
      <c r="L357" s="247"/>
      <c r="M357" s="248"/>
      <c r="N357" s="246" t="s">
        <v>19</v>
      </c>
      <c r="O357" s="247"/>
      <c r="P357" s="247"/>
      <c r="Q357" s="246"/>
      <c r="R357" s="247"/>
      <c r="S357" s="248"/>
      <c r="T357" s="246"/>
      <c r="U357" s="247"/>
      <c r="V357" s="247"/>
      <c r="W357" s="246"/>
      <c r="X357" s="248"/>
      <c r="Y357" s="256"/>
    </row>
    <row r="358" spans="2:25" ht="13.5" thickBot="1">
      <c r="B358" s="14" t="s">
        <v>8</v>
      </c>
      <c r="C358" s="14" t="s">
        <v>12</v>
      </c>
      <c r="D358" s="10" t="s">
        <v>12</v>
      </c>
      <c r="E358" s="10" t="s">
        <v>26</v>
      </c>
      <c r="F358" s="10" t="s">
        <v>27</v>
      </c>
      <c r="G358" s="2" t="s">
        <v>14</v>
      </c>
      <c r="H358" s="2" t="s">
        <v>15</v>
      </c>
      <c r="I358" s="2" t="s">
        <v>16</v>
      </c>
      <c r="J358" s="2" t="s">
        <v>17</v>
      </c>
      <c r="K358" s="2" t="s">
        <v>1</v>
      </c>
      <c r="L358" s="2" t="s">
        <v>2</v>
      </c>
      <c r="M358" s="78" t="s">
        <v>3</v>
      </c>
      <c r="N358" s="2" t="s">
        <v>1</v>
      </c>
      <c r="O358" s="2" t="s">
        <v>2</v>
      </c>
      <c r="P358" s="8" t="s">
        <v>3</v>
      </c>
      <c r="Q358" s="2" t="s">
        <v>20</v>
      </c>
      <c r="R358" s="2" t="s">
        <v>2</v>
      </c>
      <c r="S358" s="78" t="s">
        <v>3</v>
      </c>
      <c r="T358" s="2" t="s">
        <v>23</v>
      </c>
      <c r="U358" s="8" t="s">
        <v>27</v>
      </c>
      <c r="V358" s="8" t="s">
        <v>32</v>
      </c>
      <c r="W358" s="8" t="s">
        <v>21</v>
      </c>
      <c r="X358" s="8" t="s">
        <v>22</v>
      </c>
      <c r="Y358" s="256"/>
    </row>
    <row r="359" spans="2:25" ht="12" customHeight="1">
      <c r="B359" s="79"/>
      <c r="C359" s="80"/>
      <c r="D359" s="81" t="s">
        <v>170</v>
      </c>
      <c r="E359" s="82"/>
      <c r="F359" s="83"/>
      <c r="G359" s="83"/>
      <c r="H359" s="83"/>
      <c r="I359" s="83"/>
      <c r="J359" s="83"/>
      <c r="K359" s="84"/>
      <c r="L359" s="84"/>
      <c r="M359" s="84"/>
      <c r="N359" s="84"/>
      <c r="O359" s="84"/>
      <c r="P359" s="85"/>
      <c r="Q359" s="86"/>
      <c r="R359" s="86"/>
      <c r="S359" s="86"/>
      <c r="T359" s="87"/>
      <c r="U359" s="87"/>
      <c r="V359" s="87"/>
      <c r="W359" s="87"/>
      <c r="X359" s="87"/>
      <c r="Y359" s="88"/>
    </row>
    <row r="360" spans="2:25" ht="20.25" customHeight="1">
      <c r="B360" s="89"/>
      <c r="C360" s="90"/>
      <c r="D360" s="91"/>
      <c r="E360" s="92"/>
      <c r="F360" s="93"/>
      <c r="G360" s="93"/>
      <c r="H360" s="93"/>
      <c r="I360" s="93"/>
      <c r="J360" s="93"/>
      <c r="K360" s="94"/>
      <c r="L360" s="94"/>
      <c r="M360" s="94"/>
      <c r="N360" s="94"/>
      <c r="O360" s="94"/>
      <c r="P360" s="95"/>
      <c r="Q360" s="96"/>
      <c r="R360" s="96"/>
      <c r="S360" s="96"/>
      <c r="T360" s="97"/>
      <c r="U360" s="97"/>
      <c r="V360" s="97"/>
      <c r="W360" s="97"/>
      <c r="X360" s="97"/>
      <c r="Y360" s="98"/>
    </row>
    <row r="361" spans="2:25" ht="9" customHeight="1">
      <c r="B361" s="99"/>
      <c r="C361" s="100"/>
      <c r="D361" s="101"/>
      <c r="E361" s="102"/>
      <c r="F361" s="103"/>
      <c r="G361" s="104"/>
      <c r="H361" s="104"/>
      <c r="I361" s="105"/>
      <c r="J361" s="105"/>
      <c r="K361" s="106"/>
      <c r="L361" s="106"/>
      <c r="M361" s="107"/>
      <c r="N361" s="106"/>
      <c r="O361" s="106"/>
      <c r="P361" s="108"/>
      <c r="Q361" s="109"/>
      <c r="R361" s="109"/>
      <c r="S361" s="107"/>
      <c r="T361" s="110"/>
      <c r="U361" s="111"/>
      <c r="V361" s="111"/>
      <c r="W361" s="112"/>
      <c r="X361" s="103"/>
      <c r="Y361" s="113"/>
    </row>
    <row r="362" spans="2:25" ht="32.25" customHeight="1">
      <c r="B362" s="99"/>
      <c r="C362" s="100"/>
      <c r="D362" s="191" t="s">
        <v>171</v>
      </c>
      <c r="E362" s="192" t="s">
        <v>39</v>
      </c>
      <c r="F362" s="115" t="s">
        <v>88</v>
      </c>
      <c r="G362" s="104"/>
      <c r="H362" s="104"/>
      <c r="I362" s="169">
        <v>0</v>
      </c>
      <c r="J362" s="125">
        <f>N362*100/K362</f>
        <v>0</v>
      </c>
      <c r="K362" s="208">
        <v>690593.1</v>
      </c>
      <c r="L362" s="208">
        <f>K362</f>
        <v>690593.1</v>
      </c>
      <c r="M362" s="209">
        <v>0</v>
      </c>
      <c r="N362" s="196">
        <v>0</v>
      </c>
      <c r="O362" s="195">
        <f>N362</f>
        <v>0</v>
      </c>
      <c r="P362" s="210">
        <v>0</v>
      </c>
      <c r="Q362" s="211">
        <f>K362-N362</f>
        <v>690593.1</v>
      </c>
      <c r="R362" s="211">
        <f>L362-O362</f>
        <v>690593.1</v>
      </c>
      <c r="S362" s="210">
        <f>M362-P362</f>
        <v>0</v>
      </c>
      <c r="T362" s="102" t="s">
        <v>12</v>
      </c>
      <c r="U362" s="188">
        <v>1</v>
      </c>
      <c r="V362" s="188">
        <v>0</v>
      </c>
      <c r="W362" s="102" t="s">
        <v>102</v>
      </c>
      <c r="X362" s="121">
        <v>77000</v>
      </c>
      <c r="Y362" s="122"/>
    </row>
    <row r="363" spans="2:25" ht="9" customHeight="1">
      <c r="B363" s="99"/>
      <c r="C363" s="100"/>
      <c r="D363" s="123"/>
      <c r="E363" s="159"/>
      <c r="F363" s="103"/>
      <c r="G363" s="104"/>
      <c r="H363" s="104"/>
      <c r="I363" s="169"/>
      <c r="J363" s="169"/>
      <c r="K363" s="186"/>
      <c r="L363" s="186"/>
      <c r="M363" s="187"/>
      <c r="N363" s="118"/>
      <c r="O363" s="118"/>
      <c r="P363" s="110"/>
      <c r="Q363" s="119"/>
      <c r="R363" s="119"/>
      <c r="S363" s="110"/>
      <c r="T363" s="159"/>
      <c r="U363" s="120"/>
      <c r="V363" s="120"/>
      <c r="W363" s="159"/>
      <c r="X363" s="160"/>
      <c r="Y363" s="122"/>
    </row>
    <row r="364" spans="2:25" ht="21.75" customHeight="1">
      <c r="B364" s="99"/>
      <c r="C364" s="100"/>
      <c r="D364" s="114"/>
      <c r="E364" s="159"/>
      <c r="F364" s="115"/>
      <c r="G364" s="104"/>
      <c r="H364" s="104"/>
      <c r="I364" s="169"/>
      <c r="J364" s="169"/>
      <c r="K364" s="157"/>
      <c r="L364" s="157"/>
      <c r="M364" s="158"/>
      <c r="N364" s="118"/>
      <c r="O364" s="118"/>
      <c r="P364" s="110"/>
      <c r="Q364" s="119"/>
      <c r="R364" s="119"/>
      <c r="S364" s="110"/>
      <c r="T364" s="159"/>
      <c r="U364" s="120"/>
      <c r="V364" s="120"/>
      <c r="W364" s="159"/>
      <c r="X364" s="160"/>
      <c r="Y364" s="122"/>
    </row>
    <row r="365" spans="2:25" ht="9" customHeight="1">
      <c r="B365" s="99"/>
      <c r="C365" s="100"/>
      <c r="D365" s="123"/>
      <c r="E365" s="159"/>
      <c r="F365" s="103"/>
      <c r="G365" s="104"/>
      <c r="H365" s="104"/>
      <c r="I365" s="169"/>
      <c r="J365" s="169"/>
      <c r="K365" s="186"/>
      <c r="L365" s="186"/>
      <c r="M365" s="187"/>
      <c r="N365" s="118"/>
      <c r="O365" s="118"/>
      <c r="P365" s="110"/>
      <c r="Q365" s="119"/>
      <c r="R365" s="119"/>
      <c r="S365" s="110"/>
      <c r="T365" s="159"/>
      <c r="U365" s="120"/>
      <c r="V365" s="120"/>
      <c r="W365" s="159"/>
      <c r="X365" s="160"/>
      <c r="Y365" s="122"/>
    </row>
    <row r="366" spans="2:25" ht="18" customHeight="1">
      <c r="B366" s="99"/>
      <c r="C366" s="100"/>
      <c r="D366" s="114"/>
      <c r="E366" s="159"/>
      <c r="F366" s="115"/>
      <c r="G366" s="104"/>
      <c r="H366" s="104"/>
      <c r="I366" s="169"/>
      <c r="J366" s="169"/>
      <c r="K366" s="157"/>
      <c r="L366" s="157"/>
      <c r="M366" s="158"/>
      <c r="N366" s="118"/>
      <c r="O366" s="118"/>
      <c r="P366" s="110"/>
      <c r="Q366" s="119"/>
      <c r="R366" s="119"/>
      <c r="S366" s="110"/>
      <c r="T366" s="162"/>
      <c r="U366" s="120"/>
      <c r="V366" s="120"/>
      <c r="W366" s="159"/>
      <c r="X366" s="160"/>
      <c r="Y366" s="122"/>
    </row>
    <row r="367" spans="2:25" ht="7.5" customHeight="1">
      <c r="B367" s="99"/>
      <c r="C367" s="100"/>
      <c r="D367" s="123"/>
      <c r="E367" s="159"/>
      <c r="F367" s="115"/>
      <c r="G367" s="115"/>
      <c r="H367" s="115"/>
      <c r="I367" s="125"/>
      <c r="J367" s="125"/>
      <c r="K367" s="186"/>
      <c r="L367" s="186"/>
      <c r="M367" s="187"/>
      <c r="N367" s="126"/>
      <c r="O367" s="126"/>
      <c r="P367" s="117"/>
      <c r="Q367" s="126"/>
      <c r="R367" s="126"/>
      <c r="S367" s="127"/>
      <c r="T367" s="159"/>
      <c r="U367" s="120"/>
      <c r="V367" s="120"/>
      <c r="W367" s="159"/>
      <c r="X367" s="160"/>
      <c r="Y367" s="128"/>
    </row>
    <row r="368" spans="2:25" ht="7.5" customHeight="1">
      <c r="B368" s="99"/>
      <c r="C368" s="100"/>
      <c r="D368" s="114"/>
      <c r="E368" s="159"/>
      <c r="F368" s="115"/>
      <c r="G368" s="129"/>
      <c r="H368" s="129"/>
      <c r="I368" s="125"/>
      <c r="J368" s="125"/>
      <c r="K368" s="157"/>
      <c r="L368" s="157"/>
      <c r="M368" s="158"/>
      <c r="N368" s="130"/>
      <c r="O368" s="130"/>
      <c r="P368" s="117"/>
      <c r="Q368" s="126"/>
      <c r="R368" s="126"/>
      <c r="S368" s="127"/>
      <c r="T368" s="159"/>
      <c r="U368" s="120"/>
      <c r="V368" s="120"/>
      <c r="W368" s="159"/>
      <c r="X368" s="160"/>
      <c r="Y368" s="128"/>
    </row>
    <row r="369" spans="2:25" ht="9" customHeight="1">
      <c r="B369" s="99"/>
      <c r="C369" s="100"/>
      <c r="D369" s="123"/>
      <c r="E369" s="159"/>
      <c r="F369" s="115"/>
      <c r="G369" s="129"/>
      <c r="H369" s="129"/>
      <c r="I369" s="125"/>
      <c r="J369" s="125"/>
      <c r="K369" s="186"/>
      <c r="L369" s="186"/>
      <c r="M369" s="187"/>
      <c r="N369" s="130"/>
      <c r="O369" s="130"/>
      <c r="P369" s="117"/>
      <c r="Q369" s="130"/>
      <c r="R369" s="130"/>
      <c r="S369" s="127"/>
      <c r="T369" s="159"/>
      <c r="U369" s="120"/>
      <c r="V369" s="120"/>
      <c r="W369" s="159"/>
      <c r="X369" s="160"/>
      <c r="Y369" s="128"/>
    </row>
    <row r="370" spans="2:25" ht="10.5" customHeight="1">
      <c r="B370" s="99"/>
      <c r="C370" s="100"/>
      <c r="D370" s="114"/>
      <c r="E370" s="159"/>
      <c r="F370" s="115"/>
      <c r="G370" s="129"/>
      <c r="H370" s="129"/>
      <c r="I370" s="125"/>
      <c r="J370" s="125"/>
      <c r="K370" s="157"/>
      <c r="L370" s="157"/>
      <c r="M370" s="158"/>
      <c r="N370" s="130"/>
      <c r="O370" s="130"/>
      <c r="P370" s="117"/>
      <c r="Q370" s="126"/>
      <c r="R370" s="126"/>
      <c r="S370" s="127"/>
      <c r="T370" s="159"/>
      <c r="U370" s="120"/>
      <c r="V370" s="120"/>
      <c r="W370" s="159"/>
      <c r="X370" s="160"/>
      <c r="Y370" s="128"/>
    </row>
    <row r="371" spans="2:25" ht="7.5" customHeight="1">
      <c r="B371" s="99"/>
      <c r="C371" s="100"/>
      <c r="D371" s="123"/>
      <c r="E371" s="102"/>
      <c r="F371" s="115"/>
      <c r="G371" s="129"/>
      <c r="H371" s="129"/>
      <c r="I371" s="125"/>
      <c r="J371" s="125"/>
      <c r="K371" s="189"/>
      <c r="L371" s="189"/>
      <c r="M371" s="190"/>
      <c r="N371" s="126"/>
      <c r="O371" s="126"/>
      <c r="P371" s="117"/>
      <c r="Q371" s="126"/>
      <c r="R371" s="126"/>
      <c r="S371" s="127"/>
      <c r="T371" s="92"/>
      <c r="U371" s="120"/>
      <c r="V371" s="188"/>
      <c r="W371" s="102"/>
      <c r="X371" s="121"/>
      <c r="Y371" s="128"/>
    </row>
    <row r="372" spans="2:25" ht="11.25" customHeight="1">
      <c r="B372" s="99"/>
      <c r="C372" s="100"/>
      <c r="D372" s="114"/>
      <c r="E372" s="102"/>
      <c r="F372" s="115"/>
      <c r="G372" s="129"/>
      <c r="H372" s="129"/>
      <c r="I372" s="125"/>
      <c r="J372" s="125"/>
      <c r="K372" s="116"/>
      <c r="L372" s="116"/>
      <c r="M372" s="117"/>
      <c r="N372" s="126"/>
      <c r="O372" s="126"/>
      <c r="P372" s="117"/>
      <c r="Q372" s="126"/>
      <c r="R372" s="126"/>
      <c r="S372" s="127"/>
      <c r="T372" s="102"/>
      <c r="U372" s="120"/>
      <c r="V372" s="188"/>
      <c r="W372" s="102"/>
      <c r="X372" s="121"/>
      <c r="Y372" s="128"/>
    </row>
    <row r="373" spans="2:29" ht="9.75" customHeight="1">
      <c r="B373" s="99"/>
      <c r="C373" s="100"/>
      <c r="D373" s="123"/>
      <c r="E373" s="102"/>
      <c r="F373" s="115"/>
      <c r="G373" s="129"/>
      <c r="H373" s="129"/>
      <c r="I373" s="125"/>
      <c r="J373" s="125"/>
      <c r="K373" s="189"/>
      <c r="L373" s="189"/>
      <c r="M373" s="190"/>
      <c r="N373" s="126"/>
      <c r="O373" s="130"/>
      <c r="P373" s="117"/>
      <c r="Q373" s="126"/>
      <c r="R373" s="126"/>
      <c r="S373" s="127"/>
      <c r="T373" s="92"/>
      <c r="U373" s="162"/>
      <c r="V373" s="92"/>
      <c r="W373" s="92"/>
      <c r="X373" s="92"/>
      <c r="Y373" s="128"/>
      <c r="AC373" s="34" t="s">
        <v>43</v>
      </c>
    </row>
    <row r="374" spans="2:25" ht="10.5" customHeight="1" thickBot="1">
      <c r="B374" s="142"/>
      <c r="C374" s="143"/>
      <c r="D374" s="181"/>
      <c r="E374" s="181"/>
      <c r="F374" s="171"/>
      <c r="G374" s="147"/>
      <c r="H374" s="147"/>
      <c r="I374" s="148"/>
      <c r="J374" s="148"/>
      <c r="K374" s="175"/>
      <c r="L374" s="175"/>
      <c r="M374" s="172"/>
      <c r="N374" s="172"/>
      <c r="O374" s="172"/>
      <c r="P374" s="172"/>
      <c r="Q374" s="172"/>
      <c r="R374" s="172"/>
      <c r="S374" s="173"/>
      <c r="T374" s="176"/>
      <c r="U374" s="177"/>
      <c r="V374" s="177"/>
      <c r="W374" s="176"/>
      <c r="X374" s="178"/>
      <c r="Y374" s="174"/>
    </row>
    <row r="375" spans="2:25" ht="13.5" thickBot="1">
      <c r="B375" s="12"/>
      <c r="C375" s="12"/>
      <c r="D375" s="249"/>
      <c r="E375" s="249"/>
      <c r="F375" s="250" t="s">
        <v>35</v>
      </c>
      <c r="G375" s="249"/>
      <c r="H375" s="249"/>
      <c r="I375" s="249"/>
      <c r="J375" s="12"/>
      <c r="K375" s="179">
        <f aca="true" t="shared" si="13" ref="K375:S375">SUM(K362:K374)</f>
        <v>690593.1</v>
      </c>
      <c r="L375" s="179">
        <f t="shared" si="13"/>
        <v>690593.1</v>
      </c>
      <c r="M375" s="179">
        <f t="shared" si="13"/>
        <v>0</v>
      </c>
      <c r="N375" s="179">
        <f t="shared" si="13"/>
        <v>0</v>
      </c>
      <c r="O375" s="179">
        <f t="shared" si="13"/>
        <v>0</v>
      </c>
      <c r="P375" s="180">
        <f t="shared" si="13"/>
        <v>0</v>
      </c>
      <c r="Q375" s="179">
        <f t="shared" si="13"/>
        <v>690593.1</v>
      </c>
      <c r="R375" s="179">
        <f t="shared" si="13"/>
        <v>690593.1</v>
      </c>
      <c r="S375" s="180">
        <f t="shared" si="13"/>
        <v>0</v>
      </c>
      <c r="T375" s="12"/>
      <c r="U375" s="12"/>
      <c r="V375" s="12"/>
      <c r="W375" s="12"/>
      <c r="X375" s="183">
        <f>SUM(X362:X374)</f>
        <v>77000</v>
      </c>
      <c r="Y375" s="33"/>
    </row>
    <row r="376" spans="2:25" ht="13.5" thickBot="1">
      <c r="B376" s="12"/>
      <c r="C376" s="12"/>
      <c r="D376" s="31"/>
      <c r="E376" s="31"/>
      <c r="F376" s="250" t="s">
        <v>135</v>
      </c>
      <c r="G376" s="250"/>
      <c r="H376" s="250"/>
      <c r="I376" s="250"/>
      <c r="J376" s="12"/>
      <c r="K376" s="182">
        <f aca="true" t="shared" si="14" ref="K376:S376">SUM(K375)</f>
        <v>690593.1</v>
      </c>
      <c r="L376" s="182">
        <f t="shared" si="14"/>
        <v>690593.1</v>
      </c>
      <c r="M376" s="182">
        <f t="shared" si="14"/>
        <v>0</v>
      </c>
      <c r="N376" s="182">
        <f t="shared" si="14"/>
        <v>0</v>
      </c>
      <c r="O376" s="182">
        <f t="shared" si="14"/>
        <v>0</v>
      </c>
      <c r="P376" s="182">
        <f t="shared" si="14"/>
        <v>0</v>
      </c>
      <c r="Q376" s="182">
        <f t="shared" si="14"/>
        <v>690593.1</v>
      </c>
      <c r="R376" s="182">
        <f t="shared" si="14"/>
        <v>690593.1</v>
      </c>
      <c r="S376" s="182">
        <f t="shared" si="14"/>
        <v>0</v>
      </c>
      <c r="T376" s="25"/>
      <c r="U376" s="25"/>
      <c r="V376" s="25"/>
      <c r="W376" s="25"/>
      <c r="X376" s="193">
        <f>SUM(X375)</f>
        <v>77000</v>
      </c>
      <c r="Y376" s="33"/>
    </row>
    <row r="377" spans="2:25" ht="12.75">
      <c r="B377" s="12"/>
      <c r="C377" s="12"/>
      <c r="D377" s="31"/>
      <c r="E377" s="31"/>
      <c r="F377" s="32"/>
      <c r="G377" s="32"/>
      <c r="H377" s="32"/>
      <c r="I377" s="32"/>
      <c r="J377" s="12"/>
      <c r="K377" s="76"/>
      <c r="L377" s="76"/>
      <c r="M377" s="76"/>
      <c r="N377" s="76"/>
      <c r="O377" s="76"/>
      <c r="P377" s="77"/>
      <c r="Q377" s="76"/>
      <c r="R377" s="76"/>
      <c r="S377" s="77"/>
      <c r="T377" s="12"/>
      <c r="U377" s="12"/>
      <c r="V377" s="12"/>
      <c r="W377" s="12"/>
      <c r="X377" s="12"/>
      <c r="Y377" s="33"/>
    </row>
    <row r="378" spans="2:25" ht="12.75">
      <c r="B378" s="12"/>
      <c r="C378" s="12"/>
      <c r="D378" s="31"/>
      <c r="E378" s="31"/>
      <c r="F378" s="32"/>
      <c r="G378" s="32"/>
      <c r="H378" s="32"/>
      <c r="I378" s="32"/>
      <c r="J378" s="12"/>
      <c r="K378" s="76"/>
      <c r="L378" s="76"/>
      <c r="M378" s="76"/>
      <c r="N378" s="76"/>
      <c r="O378" s="76"/>
      <c r="P378" s="77"/>
      <c r="Q378" s="76"/>
      <c r="R378" s="76"/>
      <c r="S378" s="77"/>
      <c r="T378" s="12"/>
      <c r="U378" s="12"/>
      <c r="V378" s="12"/>
      <c r="W378" s="12"/>
      <c r="X378" s="12"/>
      <c r="Y378" s="33"/>
    </row>
    <row r="379" spans="2:25" ht="12.75">
      <c r="B379" s="12"/>
      <c r="C379" s="12"/>
      <c r="D379" s="31"/>
      <c r="E379" s="31"/>
      <c r="F379" s="32"/>
      <c r="G379" s="32"/>
      <c r="H379" s="32"/>
      <c r="I379" s="32"/>
      <c r="J379" s="12"/>
      <c r="K379" s="76"/>
      <c r="L379" s="76"/>
      <c r="M379" s="76"/>
      <c r="N379" s="76"/>
      <c r="O379" s="76"/>
      <c r="P379" s="77"/>
      <c r="Q379" s="76"/>
      <c r="R379" s="76"/>
      <c r="S379" s="77"/>
      <c r="T379" s="12"/>
      <c r="U379" s="12"/>
      <c r="V379" s="12"/>
      <c r="W379" s="12"/>
      <c r="X379" s="12"/>
      <c r="Y379" s="33"/>
    </row>
    <row r="380" spans="2:25" ht="12.75">
      <c r="B380" s="12"/>
      <c r="C380" s="12"/>
      <c r="D380" s="31"/>
      <c r="E380" s="31"/>
      <c r="F380" s="32"/>
      <c r="G380" s="32"/>
      <c r="H380" s="32"/>
      <c r="I380" s="32"/>
      <c r="J380" s="12"/>
      <c r="K380" s="76"/>
      <c r="L380" s="76"/>
      <c r="M380" s="76"/>
      <c r="N380" s="76"/>
      <c r="O380" s="76"/>
      <c r="P380" s="77"/>
      <c r="Q380" s="76"/>
      <c r="R380" s="76"/>
      <c r="S380" s="77"/>
      <c r="T380" s="12"/>
      <c r="U380" s="12"/>
      <c r="V380" s="12"/>
      <c r="W380" s="12"/>
      <c r="X380" s="12"/>
      <c r="Y380" s="33"/>
    </row>
    <row r="381" spans="2:25" ht="12.75">
      <c r="B381" s="12"/>
      <c r="C381" s="12"/>
      <c r="D381" s="31"/>
      <c r="E381" s="31"/>
      <c r="F381" s="32"/>
      <c r="G381" s="32"/>
      <c r="H381" s="32"/>
      <c r="I381" s="32"/>
      <c r="J381" s="12"/>
      <c r="K381" s="76"/>
      <c r="L381" s="76"/>
      <c r="M381" s="76"/>
      <c r="N381" s="76"/>
      <c r="O381" s="76"/>
      <c r="P381" s="77"/>
      <c r="Q381" s="76"/>
      <c r="R381" s="76"/>
      <c r="S381" s="77"/>
      <c r="T381" s="12"/>
      <c r="U381" s="12"/>
      <c r="V381" s="12"/>
      <c r="W381" s="12"/>
      <c r="X381" s="12"/>
      <c r="Y381" s="33"/>
    </row>
    <row r="382" spans="2:25" ht="12.75">
      <c r="B382" s="12"/>
      <c r="C382" s="12"/>
      <c r="D382" s="31"/>
      <c r="E382" s="31"/>
      <c r="F382" s="32"/>
      <c r="G382" s="32"/>
      <c r="H382" s="32"/>
      <c r="I382" s="32"/>
      <c r="J382" s="12"/>
      <c r="K382" s="76"/>
      <c r="L382" s="76"/>
      <c r="M382" s="76"/>
      <c r="N382" s="76"/>
      <c r="O382" s="76"/>
      <c r="P382" s="77"/>
      <c r="Q382" s="76"/>
      <c r="R382" s="76"/>
      <c r="S382" s="77"/>
      <c r="T382" s="12"/>
      <c r="U382" s="12"/>
      <c r="V382" s="12"/>
      <c r="W382" s="12"/>
      <c r="X382" s="12"/>
      <c r="Y382" s="33"/>
    </row>
    <row r="383" spans="6:18" ht="12.75">
      <c r="F383" s="245"/>
      <c r="G383" s="245"/>
      <c r="L383" s="26"/>
      <c r="N383" s="26"/>
      <c r="O383" s="26"/>
      <c r="Q383" s="27"/>
      <c r="R383" s="27"/>
    </row>
    <row r="384" spans="2:25" ht="12.75">
      <c r="B384" s="279"/>
      <c r="C384" s="279"/>
      <c r="D384" s="279"/>
      <c r="E384" s="279"/>
      <c r="F384" s="279"/>
      <c r="S384" s="279"/>
      <c r="T384" s="279"/>
      <c r="U384" s="279"/>
      <c r="V384" s="279"/>
      <c r="W384" s="279"/>
      <c r="X384" s="279"/>
      <c r="Y384" s="279"/>
    </row>
    <row r="385" spans="2:25" ht="12.75">
      <c r="B385" s="279"/>
      <c r="C385" s="279"/>
      <c r="D385" s="279"/>
      <c r="E385" s="279"/>
      <c r="F385" s="279"/>
      <c r="S385" s="279"/>
      <c r="T385" s="279"/>
      <c r="U385" s="279"/>
      <c r="V385" s="279"/>
      <c r="W385" s="279"/>
      <c r="X385" s="279"/>
      <c r="Y385" s="279"/>
    </row>
    <row r="386" spans="4:25" ht="12.75">
      <c r="D386" s="29"/>
      <c r="E386" s="29"/>
      <c r="F386" s="29"/>
      <c r="S386" s="29"/>
      <c r="T386" s="29"/>
      <c r="U386" s="29"/>
      <c r="V386" s="29"/>
      <c r="W386" s="29"/>
      <c r="X386" s="29"/>
      <c r="Y386" s="29"/>
    </row>
    <row r="387" spans="4:25" ht="12.75">
      <c r="D387" s="29"/>
      <c r="E387" s="29"/>
      <c r="F387" s="29"/>
      <c r="S387" s="29"/>
      <c r="T387" s="29"/>
      <c r="U387" s="29"/>
      <c r="V387" s="29"/>
      <c r="W387" s="29"/>
      <c r="X387" s="29"/>
      <c r="Y387" s="29"/>
    </row>
    <row r="388" spans="4:25" ht="12.75">
      <c r="D388" s="29"/>
      <c r="E388" s="29"/>
      <c r="F388" s="29"/>
      <c r="S388" s="29"/>
      <c r="T388" s="29"/>
      <c r="U388" s="29"/>
      <c r="V388" s="29"/>
      <c r="W388" s="29"/>
      <c r="X388" s="29"/>
      <c r="Y388" s="29"/>
    </row>
    <row r="389" spans="4:25" ht="12.75">
      <c r="D389" s="29"/>
      <c r="E389" s="29"/>
      <c r="F389" s="29"/>
      <c r="S389" s="29"/>
      <c r="T389" s="29"/>
      <c r="U389" s="29"/>
      <c r="V389" s="29"/>
      <c r="W389" s="29"/>
      <c r="X389" s="29"/>
      <c r="Y389" s="29"/>
    </row>
    <row r="390" spans="2:25" ht="15.75">
      <c r="B390" s="239" t="s">
        <v>33</v>
      </c>
      <c r="C390" s="240"/>
      <c r="D390" s="240"/>
      <c r="E390" s="240"/>
      <c r="F390" s="240"/>
      <c r="G390" s="240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  <c r="T390" s="240"/>
      <c r="U390" s="240"/>
      <c r="V390" s="240"/>
      <c r="W390" s="240"/>
      <c r="X390" s="240"/>
      <c r="Y390" s="241"/>
    </row>
    <row r="391" spans="2:25" ht="15.75">
      <c r="B391" s="242" t="s">
        <v>157</v>
      </c>
      <c r="C391" s="243"/>
      <c r="D391" s="243"/>
      <c r="E391" s="243"/>
      <c r="F391" s="243"/>
      <c r="G391" s="243"/>
      <c r="H391" s="243"/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4"/>
    </row>
    <row r="392" spans="2:25" ht="12.75">
      <c r="B392" s="22"/>
      <c r="C392" s="4"/>
      <c r="D392" s="4"/>
      <c r="E392" s="4"/>
      <c r="F392" s="4"/>
      <c r="G392" s="4"/>
      <c r="H392" s="4"/>
      <c r="I392" s="4"/>
      <c r="J392" s="4"/>
      <c r="K392" s="4"/>
      <c r="L392" s="254" t="s">
        <v>44</v>
      </c>
      <c r="M392" s="254"/>
      <c r="N392" s="254"/>
      <c r="O392" s="4"/>
      <c r="P392" s="4"/>
      <c r="Q392" s="4"/>
      <c r="R392" s="4"/>
      <c r="S392" s="4"/>
      <c r="T392" s="4"/>
      <c r="U392" s="4"/>
      <c r="V392" s="4"/>
      <c r="W392" s="257" t="s">
        <v>45</v>
      </c>
      <c r="X392" s="257"/>
      <c r="Y392" s="258"/>
    </row>
    <row r="393" spans="2:25" ht="14.25">
      <c r="B393" s="23" t="s">
        <v>9</v>
      </c>
      <c r="C393" s="16"/>
      <c r="D393" s="16"/>
      <c r="E393" s="16"/>
      <c r="F393" s="16"/>
      <c r="G393" s="16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257" t="s">
        <v>89</v>
      </c>
      <c r="X393" s="257"/>
      <c r="Y393" s="258"/>
    </row>
    <row r="394" spans="2:25" ht="14.25">
      <c r="B394" s="23" t="s">
        <v>10</v>
      </c>
      <c r="C394" s="16"/>
      <c r="D394" s="16"/>
      <c r="E394" s="16"/>
      <c r="F394" s="16"/>
      <c r="G394" s="16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17" t="s">
        <v>37</v>
      </c>
    </row>
    <row r="395" spans="2:25" ht="14.25">
      <c r="B395" s="28" t="s">
        <v>38</v>
      </c>
      <c r="C395" s="16"/>
      <c r="D395" s="16"/>
      <c r="E395" s="16"/>
      <c r="F395" s="16"/>
      <c r="G395" s="16"/>
      <c r="H395" s="4"/>
      <c r="I395" s="4"/>
      <c r="J395" s="4"/>
      <c r="K395" s="4"/>
      <c r="L395" s="4"/>
      <c r="M395" s="4"/>
      <c r="N395" s="4"/>
      <c r="O395" s="18"/>
      <c r="P395" s="4"/>
      <c r="Q395" s="4"/>
      <c r="R395" s="4"/>
      <c r="S395" s="4"/>
      <c r="T395" s="4"/>
      <c r="U395" s="4"/>
      <c r="V395" s="4"/>
      <c r="W395" s="4"/>
      <c r="X395" s="4"/>
      <c r="Y395" s="19"/>
    </row>
    <row r="396" spans="2:25" ht="12.75">
      <c r="B396" s="2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4"/>
      <c r="P396" s="1"/>
      <c r="Q396" s="1"/>
      <c r="R396" s="1"/>
      <c r="S396" s="1"/>
      <c r="T396" s="1"/>
      <c r="U396" s="1"/>
      <c r="V396" s="1"/>
      <c r="W396" s="1"/>
      <c r="X396" s="1"/>
      <c r="Y396" s="21"/>
    </row>
    <row r="397" spans="2:25" ht="12.75">
      <c r="B397" s="15"/>
      <c r="C397" s="8" t="s">
        <v>30</v>
      </c>
      <c r="D397" s="6" t="s">
        <v>24</v>
      </c>
      <c r="E397" s="5"/>
      <c r="F397" s="2" t="s">
        <v>28</v>
      </c>
      <c r="G397" s="251" t="s">
        <v>13</v>
      </c>
      <c r="H397" s="252"/>
      <c r="I397" s="253" t="s">
        <v>46</v>
      </c>
      <c r="J397" s="253"/>
      <c r="K397" s="251" t="s">
        <v>18</v>
      </c>
      <c r="L397" s="253"/>
      <c r="M397" s="252"/>
      <c r="N397" s="251" t="s">
        <v>18</v>
      </c>
      <c r="O397" s="253"/>
      <c r="P397" s="253"/>
      <c r="Q397" s="251" t="s">
        <v>4</v>
      </c>
      <c r="R397" s="253"/>
      <c r="S397" s="252"/>
      <c r="T397" s="251" t="s">
        <v>6</v>
      </c>
      <c r="U397" s="253"/>
      <c r="V397" s="253"/>
      <c r="W397" s="251" t="s">
        <v>7</v>
      </c>
      <c r="X397" s="252"/>
      <c r="Y397" s="255" t="s">
        <v>31</v>
      </c>
    </row>
    <row r="398" spans="2:25" ht="12.75">
      <c r="B398" s="14" t="s">
        <v>11</v>
      </c>
      <c r="C398" s="14" t="s">
        <v>29</v>
      </c>
      <c r="D398" s="10" t="s">
        <v>0</v>
      </c>
      <c r="E398" s="11" t="s">
        <v>25</v>
      </c>
      <c r="F398" s="10" t="s">
        <v>34</v>
      </c>
      <c r="G398" s="246"/>
      <c r="H398" s="248"/>
      <c r="I398" s="247" t="s">
        <v>47</v>
      </c>
      <c r="J398" s="247"/>
      <c r="K398" s="246" t="s">
        <v>5</v>
      </c>
      <c r="L398" s="247"/>
      <c r="M398" s="248"/>
      <c r="N398" s="246" t="s">
        <v>19</v>
      </c>
      <c r="O398" s="247"/>
      <c r="P398" s="247"/>
      <c r="Q398" s="246"/>
      <c r="R398" s="247"/>
      <c r="S398" s="248"/>
      <c r="T398" s="246"/>
      <c r="U398" s="247"/>
      <c r="V398" s="247"/>
      <c r="W398" s="246"/>
      <c r="X398" s="248"/>
      <c r="Y398" s="256"/>
    </row>
    <row r="399" spans="2:25" ht="13.5" thickBot="1">
      <c r="B399" s="14" t="s">
        <v>8</v>
      </c>
      <c r="C399" s="14" t="s">
        <v>12</v>
      </c>
      <c r="D399" s="10" t="s">
        <v>12</v>
      </c>
      <c r="E399" s="10" t="s">
        <v>26</v>
      </c>
      <c r="F399" s="10" t="s">
        <v>27</v>
      </c>
      <c r="G399" s="2" t="s">
        <v>14</v>
      </c>
      <c r="H399" s="2" t="s">
        <v>15</v>
      </c>
      <c r="I399" s="2" t="s">
        <v>16</v>
      </c>
      <c r="J399" s="2" t="s">
        <v>17</v>
      </c>
      <c r="K399" s="2" t="s">
        <v>1</v>
      </c>
      <c r="L399" s="2" t="s">
        <v>2</v>
      </c>
      <c r="M399" s="78" t="s">
        <v>3</v>
      </c>
      <c r="N399" s="2" t="s">
        <v>1</v>
      </c>
      <c r="O399" s="2" t="s">
        <v>2</v>
      </c>
      <c r="P399" s="8" t="s">
        <v>3</v>
      </c>
      <c r="Q399" s="2" t="s">
        <v>20</v>
      </c>
      <c r="R399" s="2" t="s">
        <v>2</v>
      </c>
      <c r="S399" s="78" t="s">
        <v>3</v>
      </c>
      <c r="T399" s="2" t="s">
        <v>23</v>
      </c>
      <c r="U399" s="8" t="s">
        <v>27</v>
      </c>
      <c r="V399" s="8" t="s">
        <v>32</v>
      </c>
      <c r="W399" s="8" t="s">
        <v>21</v>
      </c>
      <c r="X399" s="8" t="s">
        <v>22</v>
      </c>
      <c r="Y399" s="256"/>
    </row>
    <row r="400" spans="2:25" ht="25.5" customHeight="1">
      <c r="B400" s="79"/>
      <c r="C400" s="80"/>
      <c r="D400" s="194" t="s">
        <v>172</v>
      </c>
      <c r="E400" s="82"/>
      <c r="F400" s="83"/>
      <c r="G400" s="83"/>
      <c r="H400" s="83"/>
      <c r="I400" s="83"/>
      <c r="J400" s="83"/>
      <c r="K400" s="84"/>
      <c r="L400" s="84"/>
      <c r="M400" s="84"/>
      <c r="N400" s="84"/>
      <c r="O400" s="84"/>
      <c r="P400" s="85"/>
      <c r="Q400" s="86"/>
      <c r="R400" s="86"/>
      <c r="S400" s="86"/>
      <c r="T400" s="87"/>
      <c r="U400" s="87"/>
      <c r="V400" s="87"/>
      <c r="W400" s="87"/>
      <c r="X400" s="87"/>
      <c r="Y400" s="88"/>
    </row>
    <row r="401" spans="2:25" ht="20.25" customHeight="1">
      <c r="B401" s="89"/>
      <c r="C401" s="90"/>
      <c r="D401" s="91"/>
      <c r="E401" s="92"/>
      <c r="F401" s="93"/>
      <c r="G401" s="93"/>
      <c r="H401" s="93"/>
      <c r="I401" s="93"/>
      <c r="J401" s="93"/>
      <c r="K401" s="94"/>
      <c r="L401" s="94"/>
      <c r="M401" s="94"/>
      <c r="N401" s="94"/>
      <c r="O401" s="94"/>
      <c r="P401" s="95"/>
      <c r="Q401" s="96"/>
      <c r="R401" s="96"/>
      <c r="S401" s="96"/>
      <c r="T401" s="97"/>
      <c r="U401" s="97"/>
      <c r="V401" s="97"/>
      <c r="W401" s="97"/>
      <c r="X401" s="97"/>
      <c r="Y401" s="98"/>
    </row>
    <row r="402" spans="2:25" ht="9" customHeight="1">
      <c r="B402" s="99"/>
      <c r="C402" s="100"/>
      <c r="D402" s="101"/>
      <c r="E402" s="102"/>
      <c r="F402" s="103"/>
      <c r="G402" s="104"/>
      <c r="H402" s="104"/>
      <c r="I402" s="105"/>
      <c r="J402" s="105"/>
      <c r="K402" s="106"/>
      <c r="L402" s="106"/>
      <c r="M402" s="107"/>
      <c r="N402" s="106"/>
      <c r="O402" s="106"/>
      <c r="P402" s="108"/>
      <c r="Q402" s="109"/>
      <c r="R402" s="109"/>
      <c r="S402" s="107"/>
      <c r="T402" s="110"/>
      <c r="U402" s="111"/>
      <c r="V402" s="111"/>
      <c r="W402" s="112"/>
      <c r="X402" s="103"/>
      <c r="Y402" s="113"/>
    </row>
    <row r="403" spans="2:25" ht="32.25" customHeight="1">
      <c r="B403" s="99"/>
      <c r="C403" s="100"/>
      <c r="D403" s="191" t="s">
        <v>180</v>
      </c>
      <c r="E403" s="192" t="s">
        <v>40</v>
      </c>
      <c r="F403" s="115" t="s">
        <v>88</v>
      </c>
      <c r="G403" s="237">
        <v>43315</v>
      </c>
      <c r="H403" s="237">
        <v>43408</v>
      </c>
      <c r="I403" s="169">
        <v>100</v>
      </c>
      <c r="J403" s="125">
        <f>N403*100/K403</f>
        <v>93.61603743217243</v>
      </c>
      <c r="K403" s="208">
        <v>460395.4</v>
      </c>
      <c r="L403" s="208">
        <f>K403</f>
        <v>460395.4</v>
      </c>
      <c r="M403" s="209">
        <v>0</v>
      </c>
      <c r="N403" s="196">
        <v>431003.93</v>
      </c>
      <c r="O403" s="196">
        <f>N403</f>
        <v>431003.93</v>
      </c>
      <c r="P403" s="210">
        <v>0</v>
      </c>
      <c r="Q403" s="195">
        <f>K403-N403</f>
        <v>29391.47000000003</v>
      </c>
      <c r="R403" s="195">
        <f>L403-O403</f>
        <v>29391.47000000003</v>
      </c>
      <c r="S403" s="209">
        <f>M403-P403</f>
        <v>0</v>
      </c>
      <c r="T403" s="102" t="s">
        <v>181</v>
      </c>
      <c r="U403" s="188" t="s">
        <v>182</v>
      </c>
      <c r="V403" s="188" t="s">
        <v>183</v>
      </c>
      <c r="W403" s="102" t="s">
        <v>102</v>
      </c>
      <c r="X403" s="121">
        <v>77000</v>
      </c>
      <c r="Y403" s="122"/>
    </row>
    <row r="404" spans="2:25" ht="9" customHeight="1">
      <c r="B404" s="99"/>
      <c r="C404" s="100"/>
      <c r="D404" s="123"/>
      <c r="E404" s="159"/>
      <c r="F404" s="103"/>
      <c r="G404" s="104"/>
      <c r="H404" s="104"/>
      <c r="I404" s="169"/>
      <c r="J404" s="169"/>
      <c r="K404" s="186"/>
      <c r="L404" s="186"/>
      <c r="M404" s="187"/>
      <c r="N404" s="118"/>
      <c r="O404" s="118"/>
      <c r="P404" s="110"/>
      <c r="Q404" s="119"/>
      <c r="R404" s="119"/>
      <c r="S404" s="110"/>
      <c r="T404" s="159"/>
      <c r="U404" s="120"/>
      <c r="V404" s="120"/>
      <c r="W404" s="159"/>
      <c r="X404" s="160"/>
      <c r="Y404" s="122"/>
    </row>
    <row r="405" spans="2:25" ht="21.75" customHeight="1">
      <c r="B405" s="99"/>
      <c r="C405" s="100"/>
      <c r="D405" s="114"/>
      <c r="E405" s="159"/>
      <c r="F405" s="115"/>
      <c r="G405" s="104"/>
      <c r="H405" s="104"/>
      <c r="I405" s="169"/>
      <c r="J405" s="169"/>
      <c r="K405" s="157"/>
      <c r="L405" s="157"/>
      <c r="M405" s="158"/>
      <c r="N405" s="118"/>
      <c r="O405" s="118"/>
      <c r="P405" s="110"/>
      <c r="Q405" s="119"/>
      <c r="R405" s="119"/>
      <c r="S405" s="110"/>
      <c r="T405" s="159"/>
      <c r="U405" s="120"/>
      <c r="V405" s="120"/>
      <c r="W405" s="159"/>
      <c r="X405" s="160"/>
      <c r="Y405" s="122"/>
    </row>
    <row r="406" spans="2:25" ht="9" customHeight="1">
      <c r="B406" s="99"/>
      <c r="C406" s="100"/>
      <c r="D406" s="123"/>
      <c r="E406" s="159"/>
      <c r="F406" s="103"/>
      <c r="G406" s="104"/>
      <c r="H406" s="104"/>
      <c r="I406" s="169"/>
      <c r="J406" s="169"/>
      <c r="K406" s="186"/>
      <c r="L406" s="186"/>
      <c r="M406" s="187"/>
      <c r="N406" s="118"/>
      <c r="O406" s="118"/>
      <c r="P406" s="110"/>
      <c r="Q406" s="119"/>
      <c r="R406" s="119"/>
      <c r="S406" s="110"/>
      <c r="T406" s="159"/>
      <c r="U406" s="120"/>
      <c r="V406" s="120"/>
      <c r="W406" s="159"/>
      <c r="X406" s="160"/>
      <c r="Y406" s="122"/>
    </row>
    <row r="407" spans="2:25" ht="18" customHeight="1">
      <c r="B407" s="99"/>
      <c r="C407" s="100"/>
      <c r="D407" s="114"/>
      <c r="E407" s="159"/>
      <c r="F407" s="115"/>
      <c r="G407" s="104"/>
      <c r="H407" s="104"/>
      <c r="I407" s="169"/>
      <c r="J407" s="169"/>
      <c r="K407" s="157"/>
      <c r="L407" s="157"/>
      <c r="M407" s="158"/>
      <c r="N407" s="118"/>
      <c r="O407" s="118"/>
      <c r="P407" s="110"/>
      <c r="Q407" s="119"/>
      <c r="R407" s="119"/>
      <c r="S407" s="110"/>
      <c r="T407" s="162"/>
      <c r="U407" s="120"/>
      <c r="V407" s="120"/>
      <c r="W407" s="159"/>
      <c r="X407" s="160"/>
      <c r="Y407" s="122"/>
    </row>
    <row r="408" spans="2:25" ht="7.5" customHeight="1">
      <c r="B408" s="99"/>
      <c r="C408" s="100"/>
      <c r="D408" s="123"/>
      <c r="E408" s="159"/>
      <c r="F408" s="115"/>
      <c r="G408" s="115"/>
      <c r="H408" s="115"/>
      <c r="I408" s="125"/>
      <c r="J408" s="125"/>
      <c r="K408" s="186"/>
      <c r="L408" s="186"/>
      <c r="M408" s="187"/>
      <c r="N408" s="126"/>
      <c r="O408" s="126"/>
      <c r="P408" s="117"/>
      <c r="Q408" s="126"/>
      <c r="R408" s="126"/>
      <c r="S408" s="127"/>
      <c r="T408" s="159"/>
      <c r="U408" s="120"/>
      <c r="V408" s="120"/>
      <c r="W408" s="159"/>
      <c r="X408" s="160"/>
      <c r="Y408" s="128"/>
    </row>
    <row r="409" spans="2:25" ht="7.5" customHeight="1">
      <c r="B409" s="99"/>
      <c r="C409" s="100"/>
      <c r="D409" s="114"/>
      <c r="E409" s="159"/>
      <c r="F409" s="115"/>
      <c r="G409" s="129"/>
      <c r="H409" s="129"/>
      <c r="I409" s="125"/>
      <c r="J409" s="125"/>
      <c r="K409" s="157"/>
      <c r="L409" s="157"/>
      <c r="M409" s="158"/>
      <c r="N409" s="130"/>
      <c r="O409" s="130"/>
      <c r="P409" s="117"/>
      <c r="Q409" s="126"/>
      <c r="R409" s="126"/>
      <c r="S409" s="127"/>
      <c r="T409" s="159"/>
      <c r="U409" s="120"/>
      <c r="V409" s="120"/>
      <c r="W409" s="159"/>
      <c r="X409" s="160"/>
      <c r="Y409" s="128"/>
    </row>
    <row r="410" spans="2:25" ht="9" customHeight="1">
      <c r="B410" s="99"/>
      <c r="C410" s="100"/>
      <c r="D410" s="123"/>
      <c r="E410" s="159"/>
      <c r="F410" s="115"/>
      <c r="G410" s="129"/>
      <c r="H410" s="129"/>
      <c r="I410" s="125"/>
      <c r="J410" s="125"/>
      <c r="K410" s="186"/>
      <c r="L410" s="186"/>
      <c r="M410" s="187"/>
      <c r="N410" s="130"/>
      <c r="O410" s="130"/>
      <c r="P410" s="117"/>
      <c r="Q410" s="130"/>
      <c r="R410" s="130"/>
      <c r="S410" s="127"/>
      <c r="T410" s="159"/>
      <c r="U410" s="120"/>
      <c r="V410" s="120"/>
      <c r="W410" s="159"/>
      <c r="X410" s="160"/>
      <c r="Y410" s="128"/>
    </row>
    <row r="411" spans="2:25" ht="10.5" customHeight="1">
      <c r="B411" s="99"/>
      <c r="C411" s="100"/>
      <c r="D411" s="114"/>
      <c r="E411" s="159"/>
      <c r="F411" s="115"/>
      <c r="G411" s="129"/>
      <c r="H411" s="129"/>
      <c r="I411" s="125"/>
      <c r="J411" s="125"/>
      <c r="K411" s="157"/>
      <c r="L411" s="157"/>
      <c r="M411" s="158"/>
      <c r="N411" s="130"/>
      <c r="O411" s="130"/>
      <c r="P411" s="117"/>
      <c r="Q411" s="126"/>
      <c r="R411" s="126"/>
      <c r="S411" s="127"/>
      <c r="T411" s="159"/>
      <c r="U411" s="120"/>
      <c r="V411" s="120"/>
      <c r="W411" s="159"/>
      <c r="X411" s="160"/>
      <c r="Y411" s="128"/>
    </row>
    <row r="412" spans="2:25" ht="7.5" customHeight="1">
      <c r="B412" s="99"/>
      <c r="C412" s="100"/>
      <c r="D412" s="123"/>
      <c r="E412" s="102"/>
      <c r="F412" s="115"/>
      <c r="G412" s="129"/>
      <c r="H412" s="129"/>
      <c r="I412" s="125"/>
      <c r="J412" s="125"/>
      <c r="K412" s="189"/>
      <c r="L412" s="189"/>
      <c r="M412" s="190"/>
      <c r="N412" s="126"/>
      <c r="O412" s="126"/>
      <c r="P412" s="117"/>
      <c r="Q412" s="126"/>
      <c r="R412" s="126"/>
      <c r="S412" s="127"/>
      <c r="T412" s="92"/>
      <c r="U412" s="120"/>
      <c r="V412" s="188"/>
      <c r="W412" s="102"/>
      <c r="X412" s="121"/>
      <c r="Y412" s="128"/>
    </row>
    <row r="413" spans="2:25" ht="11.25" customHeight="1">
      <c r="B413" s="99"/>
      <c r="C413" s="100"/>
      <c r="D413" s="114"/>
      <c r="E413" s="102"/>
      <c r="F413" s="115"/>
      <c r="G413" s="129"/>
      <c r="H413" s="129"/>
      <c r="I413" s="125"/>
      <c r="J413" s="125"/>
      <c r="K413" s="116"/>
      <c r="L413" s="116"/>
      <c r="M413" s="117"/>
      <c r="N413" s="126"/>
      <c r="O413" s="126"/>
      <c r="P413" s="117"/>
      <c r="Q413" s="126"/>
      <c r="R413" s="126"/>
      <c r="S413" s="127"/>
      <c r="T413" s="102"/>
      <c r="U413" s="120"/>
      <c r="V413" s="188"/>
      <c r="W413" s="102"/>
      <c r="X413" s="121"/>
      <c r="Y413" s="128"/>
    </row>
    <row r="414" spans="2:29" ht="9.75" customHeight="1">
      <c r="B414" s="99"/>
      <c r="C414" s="100"/>
      <c r="D414" s="123"/>
      <c r="E414" s="102"/>
      <c r="F414" s="115"/>
      <c r="G414" s="129"/>
      <c r="H414" s="129"/>
      <c r="I414" s="125"/>
      <c r="J414" s="125"/>
      <c r="K414" s="189"/>
      <c r="L414" s="189"/>
      <c r="M414" s="190"/>
      <c r="N414" s="126"/>
      <c r="O414" s="130"/>
      <c r="P414" s="117"/>
      <c r="Q414" s="126"/>
      <c r="R414" s="126"/>
      <c r="S414" s="127"/>
      <c r="T414" s="92"/>
      <c r="U414" s="162"/>
      <c r="V414" s="92"/>
      <c r="W414" s="92"/>
      <c r="X414" s="92"/>
      <c r="Y414" s="128"/>
      <c r="AC414" s="34" t="s">
        <v>43</v>
      </c>
    </row>
    <row r="415" spans="2:25" ht="10.5" customHeight="1" thickBot="1">
      <c r="B415" s="142"/>
      <c r="C415" s="143"/>
      <c r="D415" s="181"/>
      <c r="E415" s="181"/>
      <c r="F415" s="171"/>
      <c r="G415" s="147"/>
      <c r="H415" s="147"/>
      <c r="I415" s="148"/>
      <c r="J415" s="148"/>
      <c r="K415" s="175"/>
      <c r="L415" s="175"/>
      <c r="M415" s="172"/>
      <c r="N415" s="172"/>
      <c r="O415" s="172"/>
      <c r="P415" s="172"/>
      <c r="Q415" s="172"/>
      <c r="R415" s="172"/>
      <c r="S415" s="173"/>
      <c r="T415" s="176"/>
      <c r="U415" s="177"/>
      <c r="V415" s="177"/>
      <c r="W415" s="176"/>
      <c r="X415" s="178"/>
      <c r="Y415" s="174"/>
    </row>
    <row r="416" spans="2:25" ht="13.5" thickBot="1">
      <c r="B416" s="12"/>
      <c r="C416" s="12"/>
      <c r="D416" s="249"/>
      <c r="E416" s="249"/>
      <c r="F416" s="250" t="s">
        <v>35</v>
      </c>
      <c r="G416" s="249"/>
      <c r="H416" s="249"/>
      <c r="I416" s="249"/>
      <c r="J416" s="12"/>
      <c r="K416" s="179">
        <f aca="true" t="shared" si="15" ref="K416:S416">SUM(K403:K415)</f>
        <v>460395.4</v>
      </c>
      <c r="L416" s="179">
        <f t="shared" si="15"/>
        <v>460395.4</v>
      </c>
      <c r="M416" s="179">
        <f t="shared" si="15"/>
        <v>0</v>
      </c>
      <c r="N416" s="179">
        <f t="shared" si="15"/>
        <v>431003.93</v>
      </c>
      <c r="O416" s="179">
        <f t="shared" si="15"/>
        <v>431003.93</v>
      </c>
      <c r="P416" s="180">
        <f t="shared" si="15"/>
        <v>0</v>
      </c>
      <c r="Q416" s="179">
        <f t="shared" si="15"/>
        <v>29391.47000000003</v>
      </c>
      <c r="R416" s="179">
        <f t="shared" si="15"/>
        <v>29391.47000000003</v>
      </c>
      <c r="S416" s="180">
        <f t="shared" si="15"/>
        <v>0</v>
      </c>
      <c r="T416" s="12"/>
      <c r="U416" s="12"/>
      <c r="V416" s="12"/>
      <c r="W416" s="12"/>
      <c r="X416" s="183">
        <f>SUM(X403:X415)</f>
        <v>77000</v>
      </c>
      <c r="Y416" s="33"/>
    </row>
    <row r="417" spans="2:25" ht="13.5" thickBot="1">
      <c r="B417" s="12"/>
      <c r="C417" s="12"/>
      <c r="D417" s="31"/>
      <c r="E417" s="31"/>
      <c r="F417" s="250" t="s">
        <v>135</v>
      </c>
      <c r="G417" s="250"/>
      <c r="H417" s="250"/>
      <c r="I417" s="250"/>
      <c r="J417" s="12"/>
      <c r="K417" s="182">
        <f aca="true" t="shared" si="16" ref="K417:S417">SUM(K416)</f>
        <v>460395.4</v>
      </c>
      <c r="L417" s="182">
        <f t="shared" si="16"/>
        <v>460395.4</v>
      </c>
      <c r="M417" s="182">
        <f t="shared" si="16"/>
        <v>0</v>
      </c>
      <c r="N417" s="182">
        <f t="shared" si="16"/>
        <v>431003.93</v>
      </c>
      <c r="O417" s="182">
        <f t="shared" si="16"/>
        <v>431003.93</v>
      </c>
      <c r="P417" s="182">
        <f t="shared" si="16"/>
        <v>0</v>
      </c>
      <c r="Q417" s="182">
        <f t="shared" si="16"/>
        <v>29391.47000000003</v>
      </c>
      <c r="R417" s="182">
        <f t="shared" si="16"/>
        <v>29391.47000000003</v>
      </c>
      <c r="S417" s="182">
        <f t="shared" si="16"/>
        <v>0</v>
      </c>
      <c r="T417" s="25"/>
      <c r="U417" s="25"/>
      <c r="V417" s="25"/>
      <c r="W417" s="25"/>
      <c r="X417" s="193">
        <f>SUM(X416)</f>
        <v>77000</v>
      </c>
      <c r="Y417" s="33"/>
    </row>
    <row r="418" spans="2:25" ht="12.75">
      <c r="B418" s="12"/>
      <c r="C418" s="12"/>
      <c r="D418" s="31"/>
      <c r="E418" s="31"/>
      <c r="F418" s="32"/>
      <c r="G418" s="32"/>
      <c r="H418" s="32"/>
      <c r="I418" s="32"/>
      <c r="J418" s="12"/>
      <c r="K418" s="76"/>
      <c r="L418" s="76"/>
      <c r="M418" s="76"/>
      <c r="N418" s="76"/>
      <c r="O418" s="76"/>
      <c r="P418" s="77"/>
      <c r="Q418" s="76"/>
      <c r="R418" s="76"/>
      <c r="S418" s="77"/>
      <c r="T418" s="12"/>
      <c r="U418" s="12"/>
      <c r="V418" s="12"/>
      <c r="W418" s="12"/>
      <c r="X418" s="12"/>
      <c r="Y418" s="33"/>
    </row>
    <row r="419" spans="2:25" ht="12.75">
      <c r="B419" s="12"/>
      <c r="C419" s="12"/>
      <c r="D419" s="31"/>
      <c r="E419" s="31"/>
      <c r="F419" s="32"/>
      <c r="G419" s="32"/>
      <c r="H419" s="32"/>
      <c r="I419" s="32"/>
      <c r="J419" s="12"/>
      <c r="K419" s="76"/>
      <c r="L419" s="76"/>
      <c r="M419" s="76"/>
      <c r="N419" s="76"/>
      <c r="O419" s="76"/>
      <c r="P419" s="77"/>
      <c r="Q419" s="76"/>
      <c r="R419" s="76"/>
      <c r="S419" s="77"/>
      <c r="T419" s="12"/>
      <c r="U419" s="12"/>
      <c r="V419" s="12"/>
      <c r="W419" s="12"/>
      <c r="X419" s="12"/>
      <c r="Y419" s="33"/>
    </row>
    <row r="420" spans="2:25" ht="12.75">
      <c r="B420" s="12"/>
      <c r="C420" s="12"/>
      <c r="D420" s="31"/>
      <c r="E420" s="31"/>
      <c r="F420" s="32"/>
      <c r="G420" s="32"/>
      <c r="H420" s="32"/>
      <c r="I420" s="32"/>
      <c r="J420" s="12"/>
      <c r="K420" s="76"/>
      <c r="L420" s="76"/>
      <c r="M420" s="76"/>
      <c r="N420" s="76"/>
      <c r="O420" s="76"/>
      <c r="P420" s="77"/>
      <c r="Q420" s="76"/>
      <c r="R420" s="76"/>
      <c r="S420" s="77"/>
      <c r="T420" s="12"/>
      <c r="U420" s="12"/>
      <c r="V420" s="12"/>
      <c r="W420" s="12"/>
      <c r="X420" s="12"/>
      <c r="Y420" s="33"/>
    </row>
    <row r="421" spans="2:25" ht="12.75">
      <c r="B421" s="12"/>
      <c r="C421" s="12"/>
      <c r="D421" s="31"/>
      <c r="E421" s="31"/>
      <c r="F421" s="32"/>
      <c r="G421" s="32"/>
      <c r="H421" s="32"/>
      <c r="I421" s="32"/>
      <c r="J421" s="12"/>
      <c r="K421" s="76"/>
      <c r="L421" s="76"/>
      <c r="M421" s="76"/>
      <c r="N421" s="76"/>
      <c r="O421" s="76"/>
      <c r="P421" s="77"/>
      <c r="Q421" s="76"/>
      <c r="R421" s="76"/>
      <c r="S421" s="77"/>
      <c r="T421" s="12"/>
      <c r="U421" s="12"/>
      <c r="V421" s="12"/>
      <c r="W421" s="12"/>
      <c r="X421" s="12"/>
      <c r="Y421" s="33"/>
    </row>
    <row r="422" spans="2:25" ht="12.75">
      <c r="B422" s="12"/>
      <c r="C422" s="12"/>
      <c r="D422" s="31"/>
      <c r="E422" s="31"/>
      <c r="F422" s="32"/>
      <c r="G422" s="32"/>
      <c r="H422" s="32"/>
      <c r="I422" s="32"/>
      <c r="J422" s="12"/>
      <c r="K422" s="76"/>
      <c r="L422" s="76"/>
      <c r="M422" s="76"/>
      <c r="N422" s="76"/>
      <c r="O422" s="76"/>
      <c r="P422" s="77"/>
      <c r="Q422" s="76"/>
      <c r="R422" s="76"/>
      <c r="S422" s="77"/>
      <c r="T422" s="12"/>
      <c r="U422" s="12"/>
      <c r="V422" s="12"/>
      <c r="W422" s="12"/>
      <c r="X422" s="12"/>
      <c r="Y422" s="33"/>
    </row>
    <row r="423" spans="2:25" ht="12.75">
      <c r="B423" s="12"/>
      <c r="C423" s="12"/>
      <c r="D423" s="31"/>
      <c r="E423" s="31"/>
      <c r="F423" s="32"/>
      <c r="G423" s="32"/>
      <c r="H423" s="32"/>
      <c r="I423" s="32"/>
      <c r="J423" s="12"/>
      <c r="K423" s="76"/>
      <c r="L423" s="76"/>
      <c r="M423" s="76"/>
      <c r="N423" s="76"/>
      <c r="O423" s="76"/>
      <c r="P423" s="77"/>
      <c r="Q423" s="76"/>
      <c r="R423" s="76"/>
      <c r="S423" s="77"/>
      <c r="T423" s="12"/>
      <c r="U423" s="12"/>
      <c r="V423" s="12"/>
      <c r="W423" s="12"/>
      <c r="X423" s="12"/>
      <c r="Y423" s="33"/>
    </row>
    <row r="424" spans="6:18" ht="12.75">
      <c r="F424" s="245"/>
      <c r="G424" s="245"/>
      <c r="L424" s="26"/>
      <c r="N424" s="26"/>
      <c r="O424" s="26"/>
      <c r="Q424" s="27"/>
      <c r="R424" s="27"/>
    </row>
    <row r="425" spans="2:25" ht="12.75">
      <c r="B425" s="279"/>
      <c r="C425" s="279"/>
      <c r="D425" s="279"/>
      <c r="E425" s="279"/>
      <c r="F425" s="279"/>
      <c r="S425" s="279"/>
      <c r="T425" s="279"/>
      <c r="U425" s="279"/>
      <c r="V425" s="279"/>
      <c r="W425" s="279"/>
      <c r="X425" s="279"/>
      <c r="Y425" s="279"/>
    </row>
    <row r="426" spans="2:25" ht="12.75">
      <c r="B426" s="279"/>
      <c r="C426" s="279"/>
      <c r="D426" s="279"/>
      <c r="E426" s="279"/>
      <c r="F426" s="279"/>
      <c r="S426" s="279"/>
      <c r="T426" s="279"/>
      <c r="U426" s="279"/>
      <c r="V426" s="279"/>
      <c r="W426" s="279"/>
      <c r="X426" s="279"/>
      <c r="Y426" s="279"/>
    </row>
    <row r="427" spans="4:25" ht="12.75">
      <c r="D427" s="29"/>
      <c r="E427" s="29"/>
      <c r="F427" s="29"/>
      <c r="S427" s="29"/>
      <c r="T427" s="29"/>
      <c r="U427" s="29"/>
      <c r="V427" s="29"/>
      <c r="W427" s="29"/>
      <c r="X427" s="29"/>
      <c r="Y427" s="29"/>
    </row>
    <row r="428" spans="4:25" ht="12.75">
      <c r="D428" s="29"/>
      <c r="E428" s="29"/>
      <c r="F428" s="29"/>
      <c r="S428" s="29"/>
      <c r="T428" s="29"/>
      <c r="U428" s="29"/>
      <c r="V428" s="29"/>
      <c r="W428" s="29"/>
      <c r="X428" s="29"/>
      <c r="Y428" s="29"/>
    </row>
    <row r="429" spans="4:25" ht="12.75">
      <c r="D429" s="29"/>
      <c r="E429" s="29"/>
      <c r="F429" s="29"/>
      <c r="S429" s="29"/>
      <c r="T429" s="29"/>
      <c r="U429" s="29"/>
      <c r="V429" s="29"/>
      <c r="W429" s="29"/>
      <c r="X429" s="29"/>
      <c r="Y429" s="29"/>
    </row>
    <row r="430" spans="4:25" ht="12.75">
      <c r="D430" s="29"/>
      <c r="E430" s="29"/>
      <c r="F430" s="29"/>
      <c r="S430" s="29"/>
      <c r="T430" s="29"/>
      <c r="U430" s="29"/>
      <c r="V430" s="29"/>
      <c r="W430" s="29"/>
      <c r="X430" s="29"/>
      <c r="Y430" s="29"/>
    </row>
    <row r="431" spans="4:25" ht="12.75">
      <c r="D431" s="29"/>
      <c r="E431" s="29"/>
      <c r="F431" s="29"/>
      <c r="S431" s="29"/>
      <c r="T431" s="29"/>
      <c r="U431" s="29"/>
      <c r="V431" s="29"/>
      <c r="W431" s="29"/>
      <c r="X431" s="29"/>
      <c r="Y431" s="29"/>
    </row>
    <row r="432" spans="4:25" ht="12.75">
      <c r="D432" s="29"/>
      <c r="E432" s="29"/>
      <c r="F432" s="29"/>
      <c r="S432" s="29"/>
      <c r="T432" s="29"/>
      <c r="U432" s="29"/>
      <c r="V432" s="29"/>
      <c r="W432" s="29"/>
      <c r="X432" s="29"/>
      <c r="Y432" s="29"/>
    </row>
    <row r="433" spans="4:25" ht="12.75">
      <c r="D433" s="29"/>
      <c r="E433" s="29"/>
      <c r="F433" s="29"/>
      <c r="S433" s="29"/>
      <c r="T433" s="29"/>
      <c r="U433" s="29"/>
      <c r="V433" s="29"/>
      <c r="W433" s="29"/>
      <c r="X433" s="29"/>
      <c r="Y433" s="29"/>
    </row>
    <row r="434" spans="4:25" ht="12.75">
      <c r="D434" s="29"/>
      <c r="E434" s="29"/>
      <c r="F434" s="29"/>
      <c r="S434" s="29"/>
      <c r="T434" s="29"/>
      <c r="U434" s="29"/>
      <c r="V434" s="29"/>
      <c r="W434" s="29"/>
      <c r="X434" s="29"/>
      <c r="Y434" s="29"/>
    </row>
    <row r="435" spans="4:25" ht="12.75">
      <c r="D435" s="29"/>
      <c r="E435" s="29"/>
      <c r="F435" s="29"/>
      <c r="S435" s="29"/>
      <c r="T435" s="29"/>
      <c r="U435" s="29"/>
      <c r="V435" s="29"/>
      <c r="W435" s="29"/>
      <c r="X435" s="29"/>
      <c r="Y435" s="29"/>
    </row>
    <row r="436" spans="4:25" ht="12.75">
      <c r="D436" s="29"/>
      <c r="E436" s="29"/>
      <c r="F436" s="29"/>
      <c r="S436" s="29"/>
      <c r="T436" s="29"/>
      <c r="U436" s="29"/>
      <c r="V436" s="29"/>
      <c r="W436" s="29"/>
      <c r="X436" s="29"/>
      <c r="Y436" s="29"/>
    </row>
  </sheetData>
  <sheetProtection/>
  <mergeCells count="259">
    <mergeCell ref="B425:F425"/>
    <mergeCell ref="S425:Y425"/>
    <mergeCell ref="B426:F426"/>
    <mergeCell ref="S426:Y426"/>
    <mergeCell ref="K398:M398"/>
    <mergeCell ref="N398:P398"/>
    <mergeCell ref="D416:E416"/>
    <mergeCell ref="F416:I416"/>
    <mergeCell ref="F417:I417"/>
    <mergeCell ref="F424:G424"/>
    <mergeCell ref="Y397:Y399"/>
    <mergeCell ref="I398:J398"/>
    <mergeCell ref="L392:N392"/>
    <mergeCell ref="W392:Y392"/>
    <mergeCell ref="W393:Y393"/>
    <mergeCell ref="G397:H398"/>
    <mergeCell ref="I397:J397"/>
    <mergeCell ref="K397:M397"/>
    <mergeCell ref="N397:P397"/>
    <mergeCell ref="Q397:S398"/>
    <mergeCell ref="T397:V398"/>
    <mergeCell ref="W397:X398"/>
    <mergeCell ref="B384:F384"/>
    <mergeCell ref="S384:Y384"/>
    <mergeCell ref="B385:F385"/>
    <mergeCell ref="S385:Y385"/>
    <mergeCell ref="B390:Y390"/>
    <mergeCell ref="B391:Y391"/>
    <mergeCell ref="K357:M357"/>
    <mergeCell ref="N357:P357"/>
    <mergeCell ref="D375:E375"/>
    <mergeCell ref="F375:I375"/>
    <mergeCell ref="F376:I376"/>
    <mergeCell ref="F383:G383"/>
    <mergeCell ref="W352:Y352"/>
    <mergeCell ref="G356:H357"/>
    <mergeCell ref="I356:J356"/>
    <mergeCell ref="K356:M356"/>
    <mergeCell ref="N356:P356"/>
    <mergeCell ref="Q356:S357"/>
    <mergeCell ref="T356:V357"/>
    <mergeCell ref="W356:X357"/>
    <mergeCell ref="Y356:Y358"/>
    <mergeCell ref="I357:J357"/>
    <mergeCell ref="B344:F344"/>
    <mergeCell ref="S344:Y344"/>
    <mergeCell ref="B349:Y349"/>
    <mergeCell ref="B350:Y350"/>
    <mergeCell ref="L351:N351"/>
    <mergeCell ref="W351:Y351"/>
    <mergeCell ref="D334:E334"/>
    <mergeCell ref="F334:I334"/>
    <mergeCell ref="F335:I335"/>
    <mergeCell ref="F342:G342"/>
    <mergeCell ref="B343:F343"/>
    <mergeCell ref="S343:Y343"/>
    <mergeCell ref="T315:V316"/>
    <mergeCell ref="W315:X316"/>
    <mergeCell ref="Y315:Y317"/>
    <mergeCell ref="I316:J316"/>
    <mergeCell ref="K316:M316"/>
    <mergeCell ref="N316:P316"/>
    <mergeCell ref="B308:Y308"/>
    <mergeCell ref="B309:Y309"/>
    <mergeCell ref="L310:N310"/>
    <mergeCell ref="W310:Y310"/>
    <mergeCell ref="W311:Y311"/>
    <mergeCell ref="G315:H316"/>
    <mergeCell ref="I315:J315"/>
    <mergeCell ref="K315:M315"/>
    <mergeCell ref="N315:P315"/>
    <mergeCell ref="Q315:S316"/>
    <mergeCell ref="F291:I291"/>
    <mergeCell ref="F298:G298"/>
    <mergeCell ref="B299:F299"/>
    <mergeCell ref="S299:Y299"/>
    <mergeCell ref="B300:F300"/>
    <mergeCell ref="S300:Y300"/>
    <mergeCell ref="Y271:Y273"/>
    <mergeCell ref="I272:J272"/>
    <mergeCell ref="K272:M272"/>
    <mergeCell ref="N272:P272"/>
    <mergeCell ref="D290:E290"/>
    <mergeCell ref="F290:I290"/>
    <mergeCell ref="B264:Y264"/>
    <mergeCell ref="B265:Y265"/>
    <mergeCell ref="W267:Y267"/>
    <mergeCell ref="G271:H272"/>
    <mergeCell ref="I271:J271"/>
    <mergeCell ref="K271:M271"/>
    <mergeCell ref="N271:P271"/>
    <mergeCell ref="Q271:S272"/>
    <mergeCell ref="T271:V272"/>
    <mergeCell ref="W271:X272"/>
    <mergeCell ref="F254:I254"/>
    <mergeCell ref="F259:G259"/>
    <mergeCell ref="B260:F260"/>
    <mergeCell ref="S260:Y260"/>
    <mergeCell ref="B261:F261"/>
    <mergeCell ref="S261:Y261"/>
    <mergeCell ref="W233:X234"/>
    <mergeCell ref="Y233:Y235"/>
    <mergeCell ref="I234:J234"/>
    <mergeCell ref="K234:M234"/>
    <mergeCell ref="N234:P234"/>
    <mergeCell ref="D253:E253"/>
    <mergeCell ref="F253:I253"/>
    <mergeCell ref="B227:Y227"/>
    <mergeCell ref="L228:N228"/>
    <mergeCell ref="W228:Y228"/>
    <mergeCell ref="W229:Y229"/>
    <mergeCell ref="G233:H234"/>
    <mergeCell ref="I233:J233"/>
    <mergeCell ref="K233:M233"/>
    <mergeCell ref="N233:P233"/>
    <mergeCell ref="Q233:S234"/>
    <mergeCell ref="T233:V234"/>
    <mergeCell ref="D211:E211"/>
    <mergeCell ref="F211:I211"/>
    <mergeCell ref="F217:G217"/>
    <mergeCell ref="B218:F218"/>
    <mergeCell ref="S218:Y218"/>
    <mergeCell ref="L266:N266"/>
    <mergeCell ref="W266:Y266"/>
    <mergeCell ref="B219:F219"/>
    <mergeCell ref="S219:Y219"/>
    <mergeCell ref="B226:Y226"/>
    <mergeCell ref="T192:V193"/>
    <mergeCell ref="W192:X193"/>
    <mergeCell ref="Y192:Y194"/>
    <mergeCell ref="I193:J193"/>
    <mergeCell ref="K193:M193"/>
    <mergeCell ref="N193:P193"/>
    <mergeCell ref="B185:Y185"/>
    <mergeCell ref="B186:Y186"/>
    <mergeCell ref="L187:N187"/>
    <mergeCell ref="W187:Y187"/>
    <mergeCell ref="W188:Y188"/>
    <mergeCell ref="G192:H193"/>
    <mergeCell ref="I192:J192"/>
    <mergeCell ref="K192:M192"/>
    <mergeCell ref="N192:P192"/>
    <mergeCell ref="Q192:S193"/>
    <mergeCell ref="F175:G175"/>
    <mergeCell ref="B176:F176"/>
    <mergeCell ref="S176:Y176"/>
    <mergeCell ref="B177:F177"/>
    <mergeCell ref="S177:Y177"/>
    <mergeCell ref="F170:I170"/>
    <mergeCell ref="W150:X151"/>
    <mergeCell ref="Y150:Y152"/>
    <mergeCell ref="I151:J151"/>
    <mergeCell ref="K151:M151"/>
    <mergeCell ref="N151:P151"/>
    <mergeCell ref="D169:E169"/>
    <mergeCell ref="F169:I169"/>
    <mergeCell ref="B144:Y144"/>
    <mergeCell ref="L145:N145"/>
    <mergeCell ref="W145:Y145"/>
    <mergeCell ref="W146:Y146"/>
    <mergeCell ref="G150:H151"/>
    <mergeCell ref="I150:J150"/>
    <mergeCell ref="K150:M150"/>
    <mergeCell ref="N150:P150"/>
    <mergeCell ref="Q150:S151"/>
    <mergeCell ref="T150:V151"/>
    <mergeCell ref="F136:G136"/>
    <mergeCell ref="B137:F137"/>
    <mergeCell ref="S137:Y137"/>
    <mergeCell ref="B138:F138"/>
    <mergeCell ref="S138:Y138"/>
    <mergeCell ref="B143:Y143"/>
    <mergeCell ref="W115:X116"/>
    <mergeCell ref="Y115:Y117"/>
    <mergeCell ref="I116:J116"/>
    <mergeCell ref="K116:M116"/>
    <mergeCell ref="N116:P116"/>
    <mergeCell ref="D134:E134"/>
    <mergeCell ref="F134:I134"/>
    <mergeCell ref="B109:Y109"/>
    <mergeCell ref="L110:N110"/>
    <mergeCell ref="W110:Y110"/>
    <mergeCell ref="W111:Y111"/>
    <mergeCell ref="G115:H116"/>
    <mergeCell ref="I115:J115"/>
    <mergeCell ref="K115:M115"/>
    <mergeCell ref="N115:P115"/>
    <mergeCell ref="Q115:S116"/>
    <mergeCell ref="T115:V116"/>
    <mergeCell ref="F102:G102"/>
    <mergeCell ref="B103:F103"/>
    <mergeCell ref="S103:Y103"/>
    <mergeCell ref="B104:F104"/>
    <mergeCell ref="S104:Y104"/>
    <mergeCell ref="B108:Y108"/>
    <mergeCell ref="W81:X82"/>
    <mergeCell ref="Y81:Y83"/>
    <mergeCell ref="I82:J82"/>
    <mergeCell ref="K82:M82"/>
    <mergeCell ref="N82:P82"/>
    <mergeCell ref="D100:E100"/>
    <mergeCell ref="F100:I100"/>
    <mergeCell ref="B75:Y75"/>
    <mergeCell ref="L76:N76"/>
    <mergeCell ref="W76:Y76"/>
    <mergeCell ref="W77:Y77"/>
    <mergeCell ref="G81:H82"/>
    <mergeCell ref="I81:J81"/>
    <mergeCell ref="K81:M81"/>
    <mergeCell ref="N81:P81"/>
    <mergeCell ref="Q81:S82"/>
    <mergeCell ref="T81:V82"/>
    <mergeCell ref="F69:G69"/>
    <mergeCell ref="B70:F70"/>
    <mergeCell ref="S70:Y70"/>
    <mergeCell ref="B71:F71"/>
    <mergeCell ref="S71:Y71"/>
    <mergeCell ref="B74:Y74"/>
    <mergeCell ref="Y46:Y48"/>
    <mergeCell ref="I47:J47"/>
    <mergeCell ref="K47:M47"/>
    <mergeCell ref="N47:P47"/>
    <mergeCell ref="D65:E65"/>
    <mergeCell ref="F65:I65"/>
    <mergeCell ref="L41:N41"/>
    <mergeCell ref="W41:Y41"/>
    <mergeCell ref="W42:Y42"/>
    <mergeCell ref="G46:H47"/>
    <mergeCell ref="I46:J46"/>
    <mergeCell ref="K46:M46"/>
    <mergeCell ref="N46:P46"/>
    <mergeCell ref="Q46:S47"/>
    <mergeCell ref="T46:V47"/>
    <mergeCell ref="W46:X47"/>
    <mergeCell ref="Q8:S9"/>
    <mergeCell ref="T8:V9"/>
    <mergeCell ref="B1:Y1"/>
    <mergeCell ref="B2:Y2"/>
    <mergeCell ref="L3:N3"/>
    <mergeCell ref="W8:X9"/>
    <mergeCell ref="Y8:Y10"/>
    <mergeCell ref="W3:Y3"/>
    <mergeCell ref="W4:Y4"/>
    <mergeCell ref="I9:J9"/>
    <mergeCell ref="K9:M9"/>
    <mergeCell ref="N9:P9"/>
    <mergeCell ref="D23:E23"/>
    <mergeCell ref="F23:I23"/>
    <mergeCell ref="G8:H9"/>
    <mergeCell ref="I8:J8"/>
    <mergeCell ref="K8:M8"/>
    <mergeCell ref="N8:P8"/>
    <mergeCell ref="S28:Y28"/>
    <mergeCell ref="B29:F29"/>
    <mergeCell ref="S29:Y29"/>
    <mergeCell ref="B39:Y39"/>
    <mergeCell ref="B40:Y40"/>
    <mergeCell ref="F27:G27"/>
    <mergeCell ref="B28:F28"/>
  </mergeCells>
  <printOptions/>
  <pageMargins left="0.7086614173228347" right="0.7086614173228347" top="0.7480314960629921" bottom="0.7480314960629921" header="0.31496062992125984" footer="0.31496062992125984"/>
  <pageSetup orientation="landscape" paperSize="5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38"/>
  <sheetViews>
    <sheetView zoomScale="140" zoomScaleNormal="140" zoomScalePageLayoutView="0" workbookViewId="0" topLeftCell="A22">
      <selection activeCell="N36" sqref="A36:N37"/>
    </sheetView>
  </sheetViews>
  <sheetFormatPr defaultColWidth="11.421875" defaultRowHeight="12.75"/>
  <cols>
    <col min="1" max="1" width="0.42578125" style="0" customWidth="1"/>
    <col min="2" max="2" width="5.00390625" style="0" customWidth="1"/>
    <col min="3" max="3" width="6.140625" style="0" customWidth="1"/>
    <col min="4" max="4" width="20.421875" style="0" customWidth="1"/>
    <col min="5" max="5" width="4.421875" style="0" customWidth="1"/>
    <col min="6" max="6" width="4.140625" style="0" customWidth="1"/>
    <col min="7" max="7" width="11.00390625" style="0" customWidth="1"/>
    <col min="8" max="8" width="10.57421875" style="0" customWidth="1"/>
    <col min="9" max="9" width="4.28125" style="0" customWidth="1"/>
    <col min="10" max="11" width="10.421875" style="0" customWidth="1"/>
    <col min="12" max="12" width="4.7109375" style="0" customWidth="1"/>
    <col min="13" max="13" width="9.00390625" style="0" customWidth="1"/>
    <col min="14" max="14" width="9.28125" style="0" customWidth="1"/>
    <col min="15" max="15" width="5.00390625" style="0" customWidth="1"/>
    <col min="16" max="16" width="8.00390625" style="0" customWidth="1"/>
    <col min="17" max="17" width="6.00390625" style="0" customWidth="1"/>
    <col min="18" max="18" width="7.00390625" style="0" customWidth="1"/>
    <col min="19" max="19" width="6.8515625" style="0" customWidth="1"/>
    <col min="20" max="20" width="6.57421875" style="0" customWidth="1"/>
    <col min="21" max="21" width="4.7109375" style="0" customWidth="1"/>
    <col min="22" max="22" width="6.57421875" style="0" customWidth="1"/>
  </cols>
  <sheetData>
    <row r="1" ht="4.5" customHeight="1"/>
    <row r="2" spans="2:22" ht="15">
      <c r="B2" s="264" t="s">
        <v>49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6"/>
    </row>
    <row r="3" spans="2:22" ht="15">
      <c r="B3" s="267" t="s">
        <v>173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9"/>
    </row>
    <row r="4" spans="2:22" ht="15">
      <c r="B4" s="267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9"/>
    </row>
    <row r="5" spans="2:22" ht="14.25">
      <c r="B5" s="35" t="s">
        <v>50</v>
      </c>
      <c r="C5" s="16"/>
      <c r="D5" s="16"/>
      <c r="E5" s="16"/>
      <c r="F5" s="16"/>
      <c r="G5" s="1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70" t="s">
        <v>45</v>
      </c>
      <c r="U5" s="270"/>
      <c r="V5" s="271"/>
    </row>
    <row r="6" spans="2:22" ht="14.25">
      <c r="B6" s="35" t="s">
        <v>51</v>
      </c>
      <c r="C6" s="16"/>
      <c r="D6" s="16"/>
      <c r="E6" s="16"/>
      <c r="F6" s="16"/>
      <c r="G6" s="1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57" t="s">
        <v>174</v>
      </c>
      <c r="U6" s="257"/>
      <c r="V6" s="258"/>
    </row>
    <row r="7" spans="2:22" ht="14.25">
      <c r="B7" s="35" t="s">
        <v>52</v>
      </c>
      <c r="C7" s="16"/>
      <c r="D7" s="16"/>
      <c r="E7" s="16"/>
      <c r="F7" s="16"/>
      <c r="G7" s="1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57" t="s">
        <v>37</v>
      </c>
      <c r="U7" s="257"/>
      <c r="V7" s="258"/>
    </row>
    <row r="8" spans="2:22" ht="12.75">
      <c r="B8" s="272" t="s">
        <v>53</v>
      </c>
      <c r="C8" s="273"/>
      <c r="D8" s="259" t="s">
        <v>54</v>
      </c>
      <c r="E8" s="259" t="s">
        <v>55</v>
      </c>
      <c r="F8" s="260"/>
      <c r="G8" s="259" t="s">
        <v>56</v>
      </c>
      <c r="H8" s="260"/>
      <c r="I8" s="275"/>
      <c r="J8" s="260" t="s">
        <v>57</v>
      </c>
      <c r="K8" s="260"/>
      <c r="L8" s="260"/>
      <c r="M8" s="259" t="s">
        <v>4</v>
      </c>
      <c r="N8" s="260"/>
      <c r="O8" s="260"/>
      <c r="P8" s="259" t="s">
        <v>6</v>
      </c>
      <c r="Q8" s="260"/>
      <c r="R8" s="275"/>
      <c r="S8" s="276" t="s">
        <v>58</v>
      </c>
      <c r="T8" s="251" t="s">
        <v>7</v>
      </c>
      <c r="U8" s="252"/>
      <c r="V8" s="6"/>
    </row>
    <row r="9" spans="2:22" ht="12.75">
      <c r="B9" s="2" t="s">
        <v>59</v>
      </c>
      <c r="C9" s="2" t="s">
        <v>60</v>
      </c>
      <c r="D9" s="274"/>
      <c r="E9" s="261"/>
      <c r="F9" s="263"/>
      <c r="G9" s="261"/>
      <c r="H9" s="262"/>
      <c r="I9" s="262"/>
      <c r="J9" s="261" t="s">
        <v>61</v>
      </c>
      <c r="K9" s="262"/>
      <c r="L9" s="263"/>
      <c r="M9" s="261"/>
      <c r="N9" s="262"/>
      <c r="O9" s="263"/>
      <c r="P9" s="261"/>
      <c r="Q9" s="262"/>
      <c r="R9" s="263"/>
      <c r="S9" s="277"/>
      <c r="T9" s="246"/>
      <c r="U9" s="248"/>
      <c r="V9" s="10" t="s">
        <v>62</v>
      </c>
    </row>
    <row r="10" spans="2:22" ht="24.75">
      <c r="B10" s="3" t="s">
        <v>8</v>
      </c>
      <c r="C10" s="3" t="s">
        <v>8</v>
      </c>
      <c r="D10" s="36" t="s">
        <v>0</v>
      </c>
      <c r="E10" s="36" t="s">
        <v>63</v>
      </c>
      <c r="F10" s="36" t="s">
        <v>64</v>
      </c>
      <c r="G10" s="36" t="s">
        <v>1</v>
      </c>
      <c r="H10" s="36" t="s">
        <v>2</v>
      </c>
      <c r="I10" s="9" t="s">
        <v>3</v>
      </c>
      <c r="J10" s="36" t="s">
        <v>1</v>
      </c>
      <c r="K10" s="36" t="s">
        <v>2</v>
      </c>
      <c r="L10" s="9" t="s">
        <v>3</v>
      </c>
      <c r="M10" s="37" t="s">
        <v>1</v>
      </c>
      <c r="N10" s="37" t="s">
        <v>2</v>
      </c>
      <c r="O10" s="9" t="s">
        <v>3</v>
      </c>
      <c r="P10" s="7" t="s">
        <v>65</v>
      </c>
      <c r="Q10" s="7" t="s">
        <v>27</v>
      </c>
      <c r="R10" s="7" t="s">
        <v>32</v>
      </c>
      <c r="S10" s="73" t="s">
        <v>66</v>
      </c>
      <c r="T10" s="7" t="s">
        <v>65</v>
      </c>
      <c r="U10" s="7" t="s">
        <v>22</v>
      </c>
      <c r="V10" s="3" t="s">
        <v>67</v>
      </c>
    </row>
    <row r="11" spans="2:22" ht="12.75">
      <c r="B11" s="38"/>
      <c r="C11" s="39"/>
      <c r="D11" s="69"/>
      <c r="E11" s="13"/>
      <c r="F11" s="12"/>
      <c r="G11" s="40"/>
      <c r="H11" s="40"/>
      <c r="I11" s="41"/>
      <c r="J11" s="40"/>
      <c r="K11" s="40"/>
      <c r="L11" s="41"/>
      <c r="M11" s="40"/>
      <c r="N11" s="40"/>
      <c r="O11" s="42"/>
      <c r="P11" s="43"/>
      <c r="Q11" s="44"/>
      <c r="R11" s="44"/>
      <c r="S11" s="45"/>
      <c r="T11" s="43"/>
      <c r="U11" s="44"/>
      <c r="V11" s="46"/>
    </row>
    <row r="12" spans="2:22" ht="12.75">
      <c r="B12" s="38"/>
      <c r="C12" s="30"/>
      <c r="D12" s="71" t="s">
        <v>68</v>
      </c>
      <c r="E12" s="49"/>
      <c r="F12" s="50"/>
      <c r="G12" s="40">
        <f aca="true" t="shared" si="0" ref="G12:O12">G13</f>
        <v>2763262.68</v>
      </c>
      <c r="H12" s="40">
        <f t="shared" si="0"/>
        <v>2763262.68</v>
      </c>
      <c r="I12" s="40">
        <f t="shared" si="0"/>
        <v>0</v>
      </c>
      <c r="J12" s="40">
        <f t="shared" si="0"/>
        <v>2731727.1599999997</v>
      </c>
      <c r="K12" s="40">
        <f t="shared" si="0"/>
        <v>2731727.1599999997</v>
      </c>
      <c r="L12" s="40">
        <f t="shared" si="0"/>
        <v>0</v>
      </c>
      <c r="M12" s="40">
        <f t="shared" si="0"/>
        <v>31535.520000000484</v>
      </c>
      <c r="N12" s="56">
        <f t="shared" si="0"/>
        <v>31535.520000000484</v>
      </c>
      <c r="O12" s="40">
        <f t="shared" si="0"/>
        <v>0</v>
      </c>
      <c r="P12" s="43"/>
      <c r="Q12" s="53"/>
      <c r="R12" s="53"/>
      <c r="S12" s="45"/>
      <c r="T12" s="43"/>
      <c r="U12" s="44"/>
      <c r="V12" s="46"/>
    </row>
    <row r="13" spans="2:22" ht="12.75">
      <c r="B13" s="47"/>
      <c r="C13" s="39"/>
      <c r="D13" s="70" t="s">
        <v>81</v>
      </c>
      <c r="E13" s="49">
        <v>100</v>
      </c>
      <c r="F13" s="49">
        <f>J13*100/G13</f>
        <v>98.85875779279874</v>
      </c>
      <c r="G13" s="51">
        <f>'CIERRE  2017'!K170</f>
        <v>2763262.68</v>
      </c>
      <c r="H13" s="51">
        <f>G13</f>
        <v>2763262.68</v>
      </c>
      <c r="I13" s="51">
        <v>0</v>
      </c>
      <c r="J13" s="51">
        <f>'CIERRE  2017'!N170</f>
        <v>2731727.1599999997</v>
      </c>
      <c r="K13" s="51">
        <f>J13</f>
        <v>2731727.1599999997</v>
      </c>
      <c r="L13" s="51">
        <v>0</v>
      </c>
      <c r="M13" s="51">
        <f>G13-J13</f>
        <v>31535.520000000484</v>
      </c>
      <c r="N13" s="51">
        <f>M13</f>
        <v>31535.520000000484</v>
      </c>
      <c r="O13" s="51">
        <f>I13-L13</f>
        <v>0</v>
      </c>
      <c r="P13" s="43" t="s">
        <v>41</v>
      </c>
      <c r="Q13" s="203">
        <v>634</v>
      </c>
      <c r="R13" s="203">
        <v>634</v>
      </c>
      <c r="S13" s="45">
        <v>24</v>
      </c>
      <c r="T13" s="43" t="s">
        <v>75</v>
      </c>
      <c r="U13" s="44">
        <v>9400</v>
      </c>
      <c r="V13" s="46"/>
    </row>
    <row r="14" spans="2:22" ht="12.75">
      <c r="B14" s="38"/>
      <c r="C14" s="30"/>
      <c r="D14" s="71"/>
      <c r="E14" s="54"/>
      <c r="F14" s="55"/>
      <c r="G14" s="40"/>
      <c r="H14" s="40"/>
      <c r="I14" s="74"/>
      <c r="J14" s="40"/>
      <c r="K14" s="40"/>
      <c r="L14" s="74"/>
      <c r="M14" s="40"/>
      <c r="N14" s="56"/>
      <c r="O14" s="74"/>
      <c r="P14" s="43"/>
      <c r="Q14" s="203"/>
      <c r="R14" s="203"/>
      <c r="S14" s="45"/>
      <c r="T14" s="43"/>
      <c r="U14" s="44"/>
      <c r="V14" s="46"/>
    </row>
    <row r="15" spans="2:22" ht="12.75" customHeight="1">
      <c r="B15" s="38"/>
      <c r="C15" s="57"/>
      <c r="D15" s="71" t="s">
        <v>76</v>
      </c>
      <c r="E15" s="54"/>
      <c r="F15" s="55"/>
      <c r="G15" s="40">
        <f aca="true" t="shared" si="1" ref="G15:O15">G16+G17</f>
        <v>12525337.43</v>
      </c>
      <c r="H15" s="40">
        <f t="shared" si="1"/>
        <v>12525337.43</v>
      </c>
      <c r="I15" s="40">
        <f t="shared" si="1"/>
        <v>0</v>
      </c>
      <c r="J15" s="40">
        <f t="shared" si="1"/>
        <v>12491654.81</v>
      </c>
      <c r="K15" s="40">
        <f t="shared" si="1"/>
        <v>12491654.81</v>
      </c>
      <c r="L15" s="40">
        <f t="shared" si="1"/>
        <v>0</v>
      </c>
      <c r="M15" s="40">
        <f t="shared" si="1"/>
        <v>33682.619999998715</v>
      </c>
      <c r="N15" s="40">
        <f t="shared" si="1"/>
        <v>33682.619999998715</v>
      </c>
      <c r="O15" s="40">
        <f t="shared" si="1"/>
        <v>0</v>
      </c>
      <c r="P15" s="43"/>
      <c r="Q15" s="203"/>
      <c r="R15" s="203"/>
      <c r="S15" s="45"/>
      <c r="T15" s="43"/>
      <c r="U15" s="44"/>
      <c r="V15" s="46"/>
    </row>
    <row r="16" spans="2:22" ht="11.25" customHeight="1">
      <c r="B16" s="47"/>
      <c r="C16" s="39"/>
      <c r="D16" s="75" t="s">
        <v>80</v>
      </c>
      <c r="E16" s="49">
        <v>100</v>
      </c>
      <c r="F16" s="49">
        <f>J16*100/G16</f>
        <v>99.87350005209284</v>
      </c>
      <c r="G16" s="51">
        <f>'CIERRE  2017'!K211</f>
        <v>3549337.4299999997</v>
      </c>
      <c r="H16" s="51">
        <f>G16</f>
        <v>3549337.4299999997</v>
      </c>
      <c r="I16" s="51">
        <f>'CIERRE  2017'!M211</f>
        <v>0</v>
      </c>
      <c r="J16" s="51">
        <f>'CIERRE  2017'!N211</f>
        <v>3544847.52</v>
      </c>
      <c r="K16" s="51">
        <f>J16</f>
        <v>3544847.52</v>
      </c>
      <c r="L16" s="51">
        <f>'CIERRE  2017'!P211</f>
        <v>0</v>
      </c>
      <c r="M16" s="51">
        <f aca="true" t="shared" si="2" ref="M16:O17">G16-J16</f>
        <v>4489.909999999683</v>
      </c>
      <c r="N16" s="52">
        <f t="shared" si="2"/>
        <v>4489.909999999683</v>
      </c>
      <c r="O16" s="51">
        <f t="shared" si="2"/>
        <v>0</v>
      </c>
      <c r="P16" s="43" t="s">
        <v>77</v>
      </c>
      <c r="Q16" s="203">
        <v>61</v>
      </c>
      <c r="R16" s="203">
        <v>61</v>
      </c>
      <c r="S16" s="45">
        <v>2</v>
      </c>
      <c r="T16" s="43" t="s">
        <v>75</v>
      </c>
      <c r="U16" s="44">
        <v>305</v>
      </c>
      <c r="V16" s="46"/>
    </row>
    <row r="17" spans="2:22" ht="11.25" customHeight="1">
      <c r="B17" s="47"/>
      <c r="C17" s="39"/>
      <c r="D17" s="75" t="s">
        <v>175</v>
      </c>
      <c r="E17" s="49">
        <v>100</v>
      </c>
      <c r="F17" s="49">
        <f>J17*100/G17</f>
        <v>99.67476927361855</v>
      </c>
      <c r="G17" s="51">
        <f>'CIERRE  2017'!K253</f>
        <v>8976000</v>
      </c>
      <c r="H17" s="52">
        <f>G17</f>
        <v>8976000</v>
      </c>
      <c r="I17" s="51">
        <f>'CIERRE  2017'!M254</f>
        <v>0</v>
      </c>
      <c r="J17" s="52">
        <f>'CIERRE  2017'!N253</f>
        <v>8946807.290000001</v>
      </c>
      <c r="K17" s="51">
        <f>'CIERRE  2017'!O253</f>
        <v>8946807.290000001</v>
      </c>
      <c r="L17" s="52">
        <f>'CIERRE  2017'!P254</f>
        <v>0</v>
      </c>
      <c r="M17" s="51">
        <f t="shared" si="2"/>
        <v>29192.70999999903</v>
      </c>
      <c r="N17" s="52">
        <f t="shared" si="2"/>
        <v>29192.70999999903</v>
      </c>
      <c r="O17" s="51">
        <f t="shared" si="2"/>
        <v>0</v>
      </c>
      <c r="P17" s="43" t="s">
        <v>178</v>
      </c>
      <c r="Q17" s="203">
        <v>102</v>
      </c>
      <c r="R17" s="203">
        <v>102</v>
      </c>
      <c r="S17" s="203">
        <v>7</v>
      </c>
      <c r="T17" s="204" t="s">
        <v>75</v>
      </c>
      <c r="U17" s="203">
        <v>510</v>
      </c>
      <c r="V17" s="46"/>
    </row>
    <row r="18" spans="2:22" ht="11.25" customHeight="1">
      <c r="B18" s="47"/>
      <c r="C18" s="39"/>
      <c r="D18" s="75"/>
      <c r="E18" s="49"/>
      <c r="F18" s="58"/>
      <c r="G18" s="51"/>
      <c r="H18" s="52"/>
      <c r="I18" s="51"/>
      <c r="J18" s="52"/>
      <c r="K18" s="51"/>
      <c r="L18" s="52"/>
      <c r="M18" s="51"/>
      <c r="N18" s="52"/>
      <c r="O18" s="51"/>
      <c r="P18" s="43"/>
      <c r="Q18" s="203"/>
      <c r="R18" s="203"/>
      <c r="S18" s="45"/>
      <c r="T18" s="43"/>
      <c r="U18" s="44"/>
      <c r="V18" s="46"/>
    </row>
    <row r="19" spans="2:22" ht="11.25" customHeight="1">
      <c r="B19" s="47"/>
      <c r="C19" s="39"/>
      <c r="D19" s="71" t="s">
        <v>78</v>
      </c>
      <c r="E19" s="49"/>
      <c r="F19" s="58"/>
      <c r="G19" s="40">
        <f aca="true" t="shared" si="3" ref="G19:O19">G20</f>
        <v>5000000</v>
      </c>
      <c r="H19" s="56">
        <f t="shared" si="3"/>
        <v>5000000</v>
      </c>
      <c r="I19" s="40">
        <f t="shared" si="3"/>
        <v>0</v>
      </c>
      <c r="J19" s="56">
        <f t="shared" si="3"/>
        <v>4985083.11</v>
      </c>
      <c r="K19" s="40">
        <f t="shared" si="3"/>
        <v>4985083.11</v>
      </c>
      <c r="L19" s="56">
        <f t="shared" si="3"/>
        <v>0</v>
      </c>
      <c r="M19" s="40">
        <f t="shared" si="3"/>
        <v>14916.889999999665</v>
      </c>
      <c r="N19" s="56">
        <f t="shared" si="3"/>
        <v>14916.889999999665</v>
      </c>
      <c r="O19" s="40">
        <f t="shared" si="3"/>
        <v>0</v>
      </c>
      <c r="P19" s="43"/>
      <c r="Q19" s="203"/>
      <c r="R19" s="203"/>
      <c r="S19" s="45"/>
      <c r="T19" s="43"/>
      <c r="U19" s="44"/>
      <c r="V19" s="46"/>
    </row>
    <row r="20" spans="2:22" ht="15.75" customHeight="1">
      <c r="B20" s="47"/>
      <c r="C20" s="39"/>
      <c r="D20" s="75" t="s">
        <v>176</v>
      </c>
      <c r="E20" s="49">
        <v>100</v>
      </c>
      <c r="F20" s="49">
        <f>J20*100/G20</f>
        <v>99.70166220000002</v>
      </c>
      <c r="G20" s="51">
        <f>'CIERRE  2017'!K291</f>
        <v>5000000</v>
      </c>
      <c r="H20" s="52">
        <f>'CIERRE  2017'!L291</f>
        <v>5000000</v>
      </c>
      <c r="I20" s="51">
        <f>'CIERRE  2017'!M291</f>
        <v>0</v>
      </c>
      <c r="J20" s="52">
        <f>'CIERRE  2017'!N291</f>
        <v>4985083.11</v>
      </c>
      <c r="K20" s="51">
        <f>'CIERRE  2017'!O291</f>
        <v>4985083.11</v>
      </c>
      <c r="L20" s="52">
        <f>'CIERRE  2017'!P291</f>
        <v>0</v>
      </c>
      <c r="M20" s="51">
        <f>G20-J20</f>
        <v>14916.889999999665</v>
      </c>
      <c r="N20" s="52">
        <f>H20-K20</f>
        <v>14916.889999999665</v>
      </c>
      <c r="O20" s="51">
        <f>I20-L20</f>
        <v>0</v>
      </c>
      <c r="P20" s="43" t="s">
        <v>160</v>
      </c>
      <c r="Q20" s="203">
        <v>4338</v>
      </c>
      <c r="R20" s="203">
        <v>4338</v>
      </c>
      <c r="S20" s="45">
        <v>1</v>
      </c>
      <c r="T20" s="43" t="s">
        <v>75</v>
      </c>
      <c r="U20" s="44">
        <v>2000</v>
      </c>
      <c r="V20" s="46"/>
    </row>
    <row r="21" spans="2:22" ht="11.25" customHeight="1">
      <c r="B21" s="47"/>
      <c r="C21" s="39"/>
      <c r="D21" s="75"/>
      <c r="E21" s="49"/>
      <c r="F21" s="58"/>
      <c r="G21" s="51"/>
      <c r="H21" s="52"/>
      <c r="I21" s="51"/>
      <c r="J21" s="52"/>
      <c r="K21" s="51"/>
      <c r="L21" s="52"/>
      <c r="M21" s="51"/>
      <c r="N21" s="52"/>
      <c r="O21" s="51"/>
      <c r="P21" s="43"/>
      <c r="Q21" s="203"/>
      <c r="R21" s="203"/>
      <c r="S21" s="45"/>
      <c r="T21" s="43"/>
      <c r="U21" s="44"/>
      <c r="V21" s="46"/>
    </row>
    <row r="22" spans="2:22" ht="11.25" customHeight="1">
      <c r="B22" s="47"/>
      <c r="C22" s="39"/>
      <c r="D22" s="71" t="s">
        <v>163</v>
      </c>
      <c r="E22" s="49"/>
      <c r="F22" s="58"/>
      <c r="G22" s="40">
        <f aca="true" t="shared" si="4" ref="G22:O22">G23</f>
        <v>1580181.3900000001</v>
      </c>
      <c r="H22" s="56">
        <f t="shared" si="4"/>
        <v>1580181.3900000001</v>
      </c>
      <c r="I22" s="40">
        <f t="shared" si="4"/>
        <v>0</v>
      </c>
      <c r="J22" s="56">
        <f t="shared" si="4"/>
        <v>1572004.0499999998</v>
      </c>
      <c r="K22" s="40">
        <f t="shared" si="4"/>
        <v>1572004.0499999998</v>
      </c>
      <c r="L22" s="56">
        <f t="shared" si="4"/>
        <v>0</v>
      </c>
      <c r="M22" s="40">
        <f t="shared" si="4"/>
        <v>8177.340000000317</v>
      </c>
      <c r="N22" s="56">
        <f t="shared" si="4"/>
        <v>8177.340000000317</v>
      </c>
      <c r="O22" s="40">
        <f t="shared" si="4"/>
        <v>0</v>
      </c>
      <c r="P22" s="43"/>
      <c r="Q22" s="203"/>
      <c r="R22" s="203"/>
      <c r="S22" s="45"/>
      <c r="T22" s="43"/>
      <c r="U22" s="44"/>
      <c r="V22" s="46"/>
    </row>
    <row r="23" spans="2:22" ht="15.75" customHeight="1">
      <c r="B23" s="47"/>
      <c r="C23" s="39"/>
      <c r="D23" s="75" t="s">
        <v>177</v>
      </c>
      <c r="E23" s="49">
        <v>100</v>
      </c>
      <c r="F23" s="49">
        <f>J23*100/G23</f>
        <v>99.48250624569117</v>
      </c>
      <c r="G23" s="51">
        <f>'CIERRE  2017'!K335</f>
        <v>1580181.3900000001</v>
      </c>
      <c r="H23" s="52">
        <f>'CIERRE  2017'!L335</f>
        <v>1580181.3900000001</v>
      </c>
      <c r="I23" s="51">
        <f>'CIERRE  2017'!M325</f>
        <v>0</v>
      </c>
      <c r="J23" s="52">
        <f>'CIERRE  2017'!N335</f>
        <v>1572004.0499999998</v>
      </c>
      <c r="K23" s="51">
        <f>'CIERRE  2017'!O335</f>
        <v>1572004.0499999998</v>
      </c>
      <c r="L23" s="52">
        <f>'CIERRE  2017'!P335</f>
        <v>0</v>
      </c>
      <c r="M23" s="51">
        <f>G23-J23</f>
        <v>8177.340000000317</v>
      </c>
      <c r="N23" s="52">
        <f>H23-K23</f>
        <v>8177.340000000317</v>
      </c>
      <c r="O23" s="51">
        <f>I23-L23</f>
        <v>0</v>
      </c>
      <c r="P23" s="43" t="s">
        <v>12</v>
      </c>
      <c r="Q23" s="203">
        <v>3</v>
      </c>
      <c r="R23" s="203">
        <v>3</v>
      </c>
      <c r="S23" s="45">
        <v>3</v>
      </c>
      <c r="T23" s="43" t="s">
        <v>75</v>
      </c>
      <c r="U23" s="44">
        <v>1150</v>
      </c>
      <c r="V23" s="46"/>
    </row>
    <row r="24" spans="2:22" ht="12.75">
      <c r="B24" s="47"/>
      <c r="C24" s="48"/>
      <c r="D24" s="70"/>
      <c r="E24" s="49"/>
      <c r="F24" s="58"/>
      <c r="G24" s="51"/>
      <c r="H24" s="52"/>
      <c r="I24" s="51"/>
      <c r="J24" s="52"/>
      <c r="K24" s="51"/>
      <c r="L24" s="52"/>
      <c r="M24" s="51"/>
      <c r="N24" s="52"/>
      <c r="O24" s="51"/>
      <c r="P24" s="43"/>
      <c r="Q24" s="203"/>
      <c r="R24" s="203"/>
      <c r="S24" s="45"/>
      <c r="T24" s="43"/>
      <c r="U24" s="44"/>
      <c r="V24" s="46"/>
    </row>
    <row r="25" spans="2:22" ht="17.25" customHeight="1">
      <c r="B25" s="38"/>
      <c r="C25" s="57"/>
      <c r="D25" s="71" t="s">
        <v>170</v>
      </c>
      <c r="E25" s="54"/>
      <c r="F25" s="55"/>
      <c r="G25" s="40">
        <f aca="true" t="shared" si="5" ref="G25:O25">G26</f>
        <v>690593.1</v>
      </c>
      <c r="H25" s="40">
        <f t="shared" si="5"/>
        <v>690593.1</v>
      </c>
      <c r="I25" s="40">
        <f t="shared" si="5"/>
        <v>0</v>
      </c>
      <c r="J25" s="40">
        <f t="shared" si="5"/>
        <v>0</v>
      </c>
      <c r="K25" s="40">
        <f t="shared" si="5"/>
        <v>0</v>
      </c>
      <c r="L25" s="74">
        <f t="shared" si="5"/>
        <v>0</v>
      </c>
      <c r="M25" s="40">
        <f t="shared" si="5"/>
        <v>690593.1</v>
      </c>
      <c r="N25" s="56">
        <f t="shared" si="5"/>
        <v>690593.1</v>
      </c>
      <c r="O25" s="74">
        <f t="shared" si="5"/>
        <v>0</v>
      </c>
      <c r="P25" s="43"/>
      <c r="Q25" s="203"/>
      <c r="R25" s="203"/>
      <c r="S25" s="45"/>
      <c r="T25" s="43"/>
      <c r="U25" s="44"/>
      <c r="V25" s="46"/>
    </row>
    <row r="26" spans="2:22" ht="14.25" customHeight="1">
      <c r="B26" s="47"/>
      <c r="C26" s="48"/>
      <c r="D26" s="75" t="s">
        <v>69</v>
      </c>
      <c r="E26" s="49">
        <v>100</v>
      </c>
      <c r="F26" s="49">
        <f>J26*100/G26</f>
        <v>0</v>
      </c>
      <c r="G26" s="51">
        <f>'CIERRE  2017'!K376</f>
        <v>690593.1</v>
      </c>
      <c r="H26" s="51">
        <f>'CIERRE  2017'!L376</f>
        <v>690593.1</v>
      </c>
      <c r="I26" s="51">
        <f>'CIERRE  2017'!M376</f>
        <v>0</v>
      </c>
      <c r="J26" s="51">
        <f>'CIERRE  2017'!N376</f>
        <v>0</v>
      </c>
      <c r="K26" s="51">
        <f>'CIERRE  2017'!O376</f>
        <v>0</v>
      </c>
      <c r="L26" s="51">
        <f>'CIERRE  2017'!P376</f>
        <v>0</v>
      </c>
      <c r="M26" s="51">
        <f>G26-J26</f>
        <v>690593.1</v>
      </c>
      <c r="N26" s="52">
        <f>H26-K26</f>
        <v>690593.1</v>
      </c>
      <c r="O26" s="51">
        <f>I26-L26</f>
        <v>0</v>
      </c>
      <c r="P26" s="43" t="s">
        <v>70</v>
      </c>
      <c r="Q26" s="203">
        <v>1</v>
      </c>
      <c r="R26" s="203">
        <v>1</v>
      </c>
      <c r="S26" s="45">
        <v>1</v>
      </c>
      <c r="T26" s="43" t="s">
        <v>75</v>
      </c>
      <c r="U26" s="44">
        <v>77000</v>
      </c>
      <c r="V26" s="46"/>
    </row>
    <row r="27" spans="2:22" ht="12.75">
      <c r="B27" s="47"/>
      <c r="C27" s="48"/>
      <c r="D27" s="70"/>
      <c r="E27" s="49"/>
      <c r="F27" s="58"/>
      <c r="G27" s="51"/>
      <c r="H27" s="52"/>
      <c r="I27" s="51"/>
      <c r="J27" s="52"/>
      <c r="K27" s="51"/>
      <c r="L27" s="52"/>
      <c r="M27" s="51"/>
      <c r="N27" s="52"/>
      <c r="O27" s="51"/>
      <c r="P27" s="43"/>
      <c r="Q27" s="203"/>
      <c r="R27" s="203"/>
      <c r="S27" s="45"/>
      <c r="T27" s="43"/>
      <c r="U27" s="44"/>
      <c r="V27" s="46"/>
    </row>
    <row r="28" spans="2:22" ht="22.5">
      <c r="B28" s="38"/>
      <c r="C28" s="48"/>
      <c r="D28" s="71" t="s">
        <v>71</v>
      </c>
      <c r="E28" s="49"/>
      <c r="F28" s="58"/>
      <c r="G28" s="40">
        <f aca="true" t="shared" si="6" ref="G28:O28">G29</f>
        <v>460395.4</v>
      </c>
      <c r="H28" s="40">
        <f t="shared" si="6"/>
        <v>460395.4</v>
      </c>
      <c r="I28" s="40">
        <f t="shared" si="6"/>
        <v>0</v>
      </c>
      <c r="J28" s="40">
        <f t="shared" si="6"/>
        <v>431003.93</v>
      </c>
      <c r="K28" s="40">
        <f t="shared" si="6"/>
        <v>431003.93</v>
      </c>
      <c r="L28" s="74">
        <f t="shared" si="6"/>
        <v>0</v>
      </c>
      <c r="M28" s="40">
        <f t="shared" si="6"/>
        <v>29391.47000000003</v>
      </c>
      <c r="N28" s="56">
        <f t="shared" si="6"/>
        <v>29391.47000000003</v>
      </c>
      <c r="O28" s="40">
        <f t="shared" si="6"/>
        <v>0</v>
      </c>
      <c r="P28" s="43"/>
      <c r="Q28" s="203"/>
      <c r="R28" s="203"/>
      <c r="S28" s="45"/>
      <c r="T28" s="43"/>
      <c r="U28" s="44"/>
      <c r="V28" s="46"/>
    </row>
    <row r="29" spans="2:22" ht="20.25" customHeight="1">
      <c r="B29" s="47"/>
      <c r="C29" s="48"/>
      <c r="D29" s="75" t="s">
        <v>179</v>
      </c>
      <c r="E29" s="49">
        <v>100</v>
      </c>
      <c r="F29" s="49">
        <f>J29*100/G29</f>
        <v>93.61603743217243</v>
      </c>
      <c r="G29" s="51">
        <f>'CIERRE  2017'!K417</f>
        <v>460395.4</v>
      </c>
      <c r="H29" s="51">
        <f>'CIERRE  2017'!L417</f>
        <v>460395.4</v>
      </c>
      <c r="I29" s="51">
        <f>'CIERRE  2017'!M417</f>
        <v>0</v>
      </c>
      <c r="J29" s="51">
        <f>'CIERRE  2017'!N417</f>
        <v>431003.93</v>
      </c>
      <c r="K29" s="51">
        <f>'CIERRE  2017'!O417</f>
        <v>431003.93</v>
      </c>
      <c r="L29" s="51">
        <f>'CIERRE  2017'!P417</f>
        <v>0</v>
      </c>
      <c r="M29" s="51">
        <f>G29-J29</f>
        <v>29391.47000000003</v>
      </c>
      <c r="N29" s="52">
        <f>H29-K29</f>
        <v>29391.47000000003</v>
      </c>
      <c r="O29" s="51">
        <f>I29-L29</f>
        <v>0</v>
      </c>
      <c r="P29" s="43" t="s">
        <v>12</v>
      </c>
      <c r="Q29" s="203">
        <v>2</v>
      </c>
      <c r="R29" s="203">
        <v>2</v>
      </c>
      <c r="S29" s="45">
        <v>2</v>
      </c>
      <c r="T29" s="43" t="s">
        <v>75</v>
      </c>
      <c r="U29" s="44">
        <v>77000</v>
      </c>
      <c r="V29" s="46"/>
    </row>
    <row r="30" spans="2:22" ht="12" customHeight="1">
      <c r="B30" s="38"/>
      <c r="C30" s="30"/>
      <c r="D30" s="71"/>
      <c r="E30" s="54"/>
      <c r="F30" s="55"/>
      <c r="G30" s="40"/>
      <c r="H30" s="40"/>
      <c r="I30" s="74"/>
      <c r="J30" s="40"/>
      <c r="K30" s="40"/>
      <c r="L30" s="74"/>
      <c r="M30" s="40"/>
      <c r="N30" s="56"/>
      <c r="O30" s="42"/>
      <c r="P30" s="43"/>
      <c r="Q30" s="53"/>
      <c r="R30" s="53"/>
      <c r="S30" s="45"/>
      <c r="T30" s="43"/>
      <c r="U30" s="44"/>
      <c r="V30" s="46"/>
    </row>
    <row r="31" spans="2:22" ht="13.5" thickBot="1">
      <c r="B31" s="59"/>
      <c r="C31" s="60"/>
      <c r="D31" s="72"/>
      <c r="E31" s="61"/>
      <c r="F31" s="62"/>
      <c r="G31" s="51"/>
      <c r="H31" s="52"/>
      <c r="I31" s="51"/>
      <c r="J31" s="220"/>
      <c r="K31" s="221"/>
      <c r="L31" s="52"/>
      <c r="M31" s="51"/>
      <c r="N31" s="52"/>
      <c r="O31" s="53"/>
      <c r="P31" s="64"/>
      <c r="Q31" s="63"/>
      <c r="R31" s="63"/>
      <c r="S31" s="65"/>
      <c r="T31" s="64"/>
      <c r="U31" s="66"/>
      <c r="V31" s="67"/>
    </row>
    <row r="32" spans="4:15" ht="12.75" customHeight="1">
      <c r="D32" s="278" t="s">
        <v>72</v>
      </c>
      <c r="E32" s="278"/>
      <c r="G32" s="223">
        <f aca="true" t="shared" si="7" ref="G32:O32">G12+G15+G19+G22+G25+G28</f>
        <v>23019770</v>
      </c>
      <c r="H32" s="224">
        <f t="shared" si="7"/>
        <v>23019770</v>
      </c>
      <c r="I32" s="224">
        <f t="shared" si="7"/>
        <v>0</v>
      </c>
      <c r="J32" s="224">
        <f t="shared" si="7"/>
        <v>22211473.060000002</v>
      </c>
      <c r="K32" s="224">
        <f t="shared" si="7"/>
        <v>22211473.060000002</v>
      </c>
      <c r="L32" s="229">
        <f t="shared" si="7"/>
        <v>0</v>
      </c>
      <c r="M32" s="229">
        <f t="shared" si="7"/>
        <v>808296.9399999992</v>
      </c>
      <c r="N32" s="229">
        <f t="shared" si="7"/>
        <v>808296.9399999992</v>
      </c>
      <c r="O32" s="230">
        <f t="shared" si="7"/>
        <v>0</v>
      </c>
    </row>
    <row r="33" spans="4:15" ht="12.75">
      <c r="D33" s="245" t="s">
        <v>73</v>
      </c>
      <c r="E33" s="245"/>
      <c r="G33" s="225">
        <f aca="true" t="shared" si="8" ref="G33:O34">G32</f>
        <v>23019770</v>
      </c>
      <c r="H33" s="226">
        <f t="shared" si="8"/>
        <v>23019770</v>
      </c>
      <c r="I33" s="68">
        <f t="shared" si="8"/>
        <v>0</v>
      </c>
      <c r="J33" s="226">
        <f t="shared" si="8"/>
        <v>22211473.060000002</v>
      </c>
      <c r="K33" s="226">
        <f t="shared" si="8"/>
        <v>22211473.060000002</v>
      </c>
      <c r="L33" s="231">
        <f t="shared" si="8"/>
        <v>0</v>
      </c>
      <c r="M33" s="231">
        <f t="shared" si="8"/>
        <v>808296.9399999992</v>
      </c>
      <c r="N33" s="231">
        <f t="shared" si="8"/>
        <v>808296.9399999992</v>
      </c>
      <c r="O33" s="232">
        <f t="shared" si="8"/>
        <v>0</v>
      </c>
    </row>
    <row r="34" spans="4:15" ht="13.5" thickBot="1">
      <c r="D34" s="245" t="s">
        <v>74</v>
      </c>
      <c r="E34" s="245"/>
      <c r="G34" s="227">
        <f t="shared" si="8"/>
        <v>23019770</v>
      </c>
      <c r="H34" s="228">
        <f t="shared" si="8"/>
        <v>23019770</v>
      </c>
      <c r="I34" s="222">
        <f t="shared" si="8"/>
        <v>0</v>
      </c>
      <c r="J34" s="228">
        <f t="shared" si="8"/>
        <v>22211473.060000002</v>
      </c>
      <c r="K34" s="228">
        <f t="shared" si="8"/>
        <v>22211473.060000002</v>
      </c>
      <c r="L34" s="233">
        <f t="shared" si="8"/>
        <v>0</v>
      </c>
      <c r="M34" s="233">
        <f t="shared" si="8"/>
        <v>808296.9399999992</v>
      </c>
      <c r="N34" s="233">
        <f t="shared" si="8"/>
        <v>808296.9399999992</v>
      </c>
      <c r="O34" s="234">
        <f t="shared" si="8"/>
        <v>0</v>
      </c>
    </row>
    <row r="35" ht="12.75">
      <c r="M35" s="27"/>
    </row>
    <row r="37" spans="3:21" ht="12.75">
      <c r="C37" s="254"/>
      <c r="D37" s="254"/>
      <c r="E37" s="254"/>
      <c r="Q37" s="254"/>
      <c r="R37" s="254"/>
      <c r="S37" s="254"/>
      <c r="T37" s="254"/>
      <c r="U37" s="254"/>
    </row>
    <row r="38" spans="3:21" ht="12.75">
      <c r="C38" s="281"/>
      <c r="D38" s="281"/>
      <c r="E38" s="281"/>
      <c r="Q38" s="254"/>
      <c r="R38" s="254"/>
      <c r="S38" s="254"/>
      <c r="T38" s="254"/>
      <c r="U38" s="254"/>
    </row>
  </sheetData>
  <sheetProtection/>
  <mergeCells count="23">
    <mergeCell ref="D34:E34"/>
    <mergeCell ref="C37:E37"/>
    <mergeCell ref="Q37:U37"/>
    <mergeCell ref="C38:E38"/>
    <mergeCell ref="Q38:U38"/>
    <mergeCell ref="P8:R9"/>
    <mergeCell ref="S8:S9"/>
    <mergeCell ref="T8:U9"/>
    <mergeCell ref="J9:L9"/>
    <mergeCell ref="D32:E32"/>
    <mergeCell ref="D33:E33"/>
    <mergeCell ref="B8:C8"/>
    <mergeCell ref="D8:D9"/>
    <mergeCell ref="E8:F9"/>
    <mergeCell ref="G8:I9"/>
    <mergeCell ref="J8:L8"/>
    <mergeCell ref="M8:O9"/>
    <mergeCell ref="B2:V2"/>
    <mergeCell ref="B3:V3"/>
    <mergeCell ref="B4:V4"/>
    <mergeCell ref="T5:V5"/>
    <mergeCell ref="T6:V6"/>
    <mergeCell ref="T7:V7"/>
  </mergeCells>
  <printOptions/>
  <pageMargins left="0.7480314960629921" right="0.7480314960629921" top="0.984251968503937" bottom="0.984251968503937" header="0" footer="0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 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DESARROLLO</dc:creator>
  <cp:keywords/>
  <dc:description/>
  <cp:lastModifiedBy>Cont. Murillo</cp:lastModifiedBy>
  <cp:lastPrinted>2018-04-05T16:11:27Z</cp:lastPrinted>
  <dcterms:created xsi:type="dcterms:W3CDTF">2006-03-06T05:34:24Z</dcterms:created>
  <dcterms:modified xsi:type="dcterms:W3CDTF">2018-06-19T21:11:10Z</dcterms:modified>
  <cp:category/>
  <cp:version/>
  <cp:contentType/>
  <cp:contentStatus/>
</cp:coreProperties>
</file>