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8\ESTIMADO TRIMESTRAL\"/>
    </mc:Choice>
  </mc:AlternateContent>
  <bookViews>
    <workbookView xWindow="240" yWindow="75" windowWidth="20115" windowHeight="7995"/>
  </bookViews>
  <sheets>
    <sheet name="concentrado gastos 2018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</sheets>
  <externalReferences>
    <externalReference r:id="rId9"/>
    <externalReference r:id="rId10"/>
  </externalReferences>
  <definedNames>
    <definedName name="_xlnm.Print_Area" localSheetId="0">'concentrado gastos 2018'!$A$1:$D$451</definedName>
  </definedNames>
  <calcPr calcId="152511"/>
</workbook>
</file>

<file path=xl/calcChain.xml><?xml version="1.0" encoding="utf-8"?>
<calcChain xmlns="http://schemas.openxmlformats.org/spreadsheetml/2006/main">
  <c r="H78" i="8" l="1"/>
  <c r="H76" i="8"/>
  <c r="G76" i="8"/>
  <c r="F76" i="8"/>
  <c r="E76" i="8"/>
  <c r="H69" i="8"/>
  <c r="G69" i="8"/>
  <c r="F69" i="8"/>
  <c r="E69" i="8"/>
  <c r="K65" i="8"/>
  <c r="J65" i="8"/>
  <c r="I65" i="8"/>
  <c r="H65" i="8"/>
  <c r="G65" i="8"/>
  <c r="F65" i="8"/>
  <c r="E65" i="8"/>
  <c r="K60" i="8"/>
  <c r="J60" i="8"/>
  <c r="H60" i="8"/>
  <c r="H58" i="8"/>
  <c r="H52" i="8"/>
  <c r="H35" i="8"/>
  <c r="H33" i="8"/>
  <c r="G33" i="8"/>
  <c r="F33" i="8"/>
  <c r="E33" i="8"/>
  <c r="H16" i="8"/>
  <c r="K14" i="8"/>
  <c r="J14" i="8"/>
  <c r="I14" i="8"/>
  <c r="H14" i="8"/>
  <c r="G14" i="8"/>
  <c r="F14" i="8"/>
  <c r="E14" i="8"/>
  <c r="J11" i="8"/>
  <c r="I11" i="8"/>
  <c r="H11" i="8"/>
  <c r="G11" i="8"/>
  <c r="F11" i="8"/>
  <c r="E11" i="8"/>
  <c r="G55" i="7"/>
  <c r="K52" i="7"/>
  <c r="J52" i="7"/>
  <c r="I52" i="7"/>
  <c r="H52" i="7"/>
  <c r="G52" i="7"/>
  <c r="F52" i="7"/>
  <c r="E52" i="7"/>
  <c r="D52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I33" i="7"/>
  <c r="G33" i="7"/>
  <c r="G31" i="7"/>
  <c r="F31" i="7"/>
  <c r="E31" i="7"/>
  <c r="D31" i="7"/>
  <c r="G27" i="7"/>
  <c r="G26" i="7"/>
  <c r="G25" i="7"/>
  <c r="G24" i="7"/>
  <c r="G23" i="7"/>
  <c r="G22" i="7"/>
  <c r="G21" i="7"/>
  <c r="G20" i="7"/>
  <c r="G19" i="7"/>
  <c r="G18" i="7"/>
  <c r="G16" i="7"/>
  <c r="G15" i="7"/>
  <c r="H12" i="7"/>
  <c r="G12" i="7"/>
  <c r="G10" i="7"/>
  <c r="F10" i="7"/>
  <c r="E10" i="7"/>
  <c r="D10" i="7"/>
  <c r="G8" i="7"/>
  <c r="F8" i="7"/>
  <c r="E8" i="7"/>
  <c r="D8" i="7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F107" i="6"/>
  <c r="E107" i="6"/>
  <c r="D107" i="6"/>
  <c r="G106" i="6"/>
  <c r="G105" i="6"/>
  <c r="G104" i="6"/>
  <c r="G103" i="6"/>
  <c r="G102" i="6"/>
  <c r="G101" i="6"/>
  <c r="G100" i="6"/>
  <c r="G99" i="6"/>
  <c r="G98" i="6"/>
  <c r="K97" i="6"/>
  <c r="J97" i="6"/>
  <c r="I97" i="6"/>
  <c r="H97" i="6"/>
  <c r="G97" i="6"/>
  <c r="F97" i="6"/>
  <c r="E97" i="6"/>
  <c r="D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F77" i="6"/>
  <c r="E77" i="6"/>
  <c r="D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F57" i="6"/>
  <c r="E57" i="6"/>
  <c r="D57" i="6"/>
  <c r="G56" i="6"/>
  <c r="G55" i="6"/>
  <c r="G54" i="6"/>
  <c r="G53" i="6"/>
  <c r="F53" i="6"/>
  <c r="E53" i="6"/>
  <c r="D53" i="6"/>
  <c r="G52" i="6"/>
  <c r="G51" i="6"/>
  <c r="G50" i="6"/>
  <c r="G49" i="6"/>
  <c r="G48" i="6"/>
  <c r="G47" i="6"/>
  <c r="G46" i="6"/>
  <c r="G45" i="6"/>
  <c r="G44" i="6"/>
  <c r="G43" i="6"/>
  <c r="G42" i="6"/>
  <c r="G41" i="6"/>
  <c r="F41" i="6"/>
  <c r="E41" i="6"/>
  <c r="D41" i="6"/>
  <c r="G35" i="6"/>
  <c r="F35" i="6"/>
  <c r="E35" i="6"/>
  <c r="D35" i="6"/>
  <c r="G33" i="6"/>
  <c r="G25" i="6"/>
  <c r="F25" i="6"/>
  <c r="E25" i="6"/>
  <c r="D25" i="6"/>
  <c r="G23" i="6"/>
  <c r="G22" i="6"/>
  <c r="G21" i="6"/>
  <c r="G20" i="6"/>
  <c r="G19" i="6"/>
  <c r="G18" i="6"/>
  <c r="G17" i="6"/>
  <c r="G16" i="6"/>
  <c r="G15" i="6"/>
  <c r="G14" i="6"/>
  <c r="J13" i="6"/>
  <c r="I13" i="6"/>
  <c r="G13" i="6"/>
  <c r="I11" i="6"/>
  <c r="H11" i="6"/>
  <c r="G11" i="6"/>
  <c r="F11" i="6"/>
  <c r="E11" i="6"/>
  <c r="D11" i="6"/>
  <c r="I9" i="6"/>
  <c r="H9" i="6"/>
  <c r="G9" i="6"/>
  <c r="F9" i="6"/>
  <c r="E9" i="6"/>
  <c r="D9" i="6"/>
  <c r="G138" i="5"/>
  <c r="F138" i="5"/>
  <c r="E138" i="5"/>
  <c r="D138" i="5"/>
  <c r="G126" i="5"/>
  <c r="F126" i="5"/>
  <c r="E126" i="5"/>
  <c r="D126" i="5"/>
  <c r="G122" i="5"/>
  <c r="F122" i="5"/>
  <c r="E122" i="5"/>
  <c r="D122" i="5"/>
  <c r="G104" i="5"/>
  <c r="F104" i="5"/>
  <c r="E104" i="5"/>
  <c r="D104" i="5"/>
  <c r="G96" i="5"/>
  <c r="F96" i="5"/>
  <c r="E96" i="5"/>
  <c r="D96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8" i="5"/>
  <c r="F78" i="5"/>
  <c r="E78" i="5"/>
  <c r="D78" i="5"/>
  <c r="G58" i="5"/>
  <c r="F58" i="5"/>
  <c r="E58" i="5"/>
  <c r="D58" i="5"/>
  <c r="G42" i="5"/>
  <c r="F42" i="5"/>
  <c r="E42" i="5"/>
  <c r="D42" i="5"/>
  <c r="I13" i="5"/>
  <c r="H13" i="5"/>
  <c r="G13" i="5"/>
  <c r="F13" i="5"/>
  <c r="E13" i="5"/>
  <c r="D13" i="5"/>
  <c r="G180" i="4"/>
  <c r="G171" i="4"/>
  <c r="G170" i="4"/>
  <c r="G169" i="4"/>
  <c r="G168" i="4"/>
  <c r="G167" i="4"/>
  <c r="J166" i="4"/>
  <c r="I166" i="4"/>
  <c r="G166" i="4"/>
  <c r="G164" i="4"/>
  <c r="G163" i="4"/>
  <c r="J161" i="4"/>
  <c r="I161" i="4"/>
  <c r="H161" i="4"/>
  <c r="G161" i="4"/>
  <c r="F161" i="4"/>
  <c r="E161" i="4"/>
  <c r="D161" i="4"/>
  <c r="J156" i="4"/>
  <c r="I156" i="4"/>
  <c r="G155" i="4"/>
  <c r="J154" i="4"/>
  <c r="I154" i="4"/>
  <c r="G153" i="4"/>
  <c r="J149" i="4"/>
  <c r="I149" i="4"/>
  <c r="H149" i="4"/>
  <c r="G149" i="4"/>
  <c r="F149" i="4"/>
  <c r="E149" i="4"/>
  <c r="D149" i="4"/>
  <c r="G148" i="4"/>
  <c r="J140" i="4"/>
  <c r="I140" i="4"/>
  <c r="G140" i="4"/>
  <c r="G139" i="4"/>
  <c r="G135" i="4"/>
  <c r="G134" i="4"/>
  <c r="G133" i="4"/>
  <c r="G132" i="4"/>
  <c r="J131" i="4"/>
  <c r="I131" i="4"/>
  <c r="G131" i="4"/>
  <c r="J129" i="4"/>
  <c r="I129" i="4"/>
  <c r="H129" i="4"/>
  <c r="G129" i="4"/>
  <c r="F129" i="4"/>
  <c r="E129" i="4"/>
  <c r="D129" i="4"/>
  <c r="G128" i="4"/>
  <c r="G127" i="4"/>
  <c r="G126" i="4"/>
  <c r="G123" i="4"/>
  <c r="G122" i="4"/>
  <c r="G121" i="4"/>
  <c r="G120" i="4"/>
  <c r="G119" i="4"/>
  <c r="G118" i="4"/>
  <c r="G117" i="4"/>
  <c r="G116" i="4"/>
  <c r="G114" i="4"/>
  <c r="J113" i="4"/>
  <c r="I113" i="4"/>
  <c r="G113" i="4"/>
  <c r="J111" i="4"/>
  <c r="I111" i="4"/>
  <c r="H111" i="4"/>
  <c r="G111" i="4"/>
  <c r="F111" i="4"/>
  <c r="E111" i="4"/>
  <c r="D111" i="4"/>
  <c r="G109" i="4"/>
  <c r="G107" i="4"/>
  <c r="G106" i="4"/>
  <c r="G105" i="4"/>
  <c r="J102" i="4"/>
  <c r="I102" i="4"/>
  <c r="G100" i="4"/>
  <c r="J97" i="4"/>
  <c r="I97" i="4"/>
  <c r="G95" i="4"/>
  <c r="G93" i="4"/>
  <c r="J92" i="4"/>
  <c r="I92" i="4"/>
  <c r="G91" i="4"/>
  <c r="J89" i="4"/>
  <c r="I89" i="4"/>
  <c r="H89" i="4"/>
  <c r="G89" i="4"/>
  <c r="F89" i="4"/>
  <c r="E89" i="4"/>
  <c r="D89" i="4"/>
  <c r="G85" i="4"/>
  <c r="G84" i="4"/>
  <c r="G83" i="4"/>
  <c r="J82" i="4"/>
  <c r="I82" i="4"/>
  <c r="G82" i="4"/>
  <c r="G81" i="4"/>
  <c r="G80" i="4"/>
  <c r="G79" i="4"/>
  <c r="G77" i="4"/>
  <c r="G76" i="4"/>
  <c r="G75" i="4"/>
  <c r="G74" i="4"/>
  <c r="G73" i="4"/>
  <c r="G72" i="4"/>
  <c r="G71" i="4"/>
  <c r="J69" i="4"/>
  <c r="I69" i="4"/>
  <c r="G69" i="4"/>
  <c r="F69" i="4"/>
  <c r="E69" i="4"/>
  <c r="D69" i="4"/>
  <c r="G67" i="4"/>
  <c r="G66" i="4"/>
  <c r="G65" i="4"/>
  <c r="G64" i="4"/>
  <c r="G63" i="4"/>
  <c r="G62" i="4"/>
  <c r="G61" i="4"/>
  <c r="G60" i="4"/>
  <c r="G59" i="4"/>
  <c r="G58" i="4"/>
  <c r="G57" i="4"/>
  <c r="G56" i="4"/>
  <c r="G54" i="4"/>
  <c r="G53" i="4"/>
  <c r="G52" i="4"/>
  <c r="G50" i="4"/>
  <c r="G47" i="4"/>
  <c r="F47" i="4"/>
  <c r="E47" i="4"/>
  <c r="D47" i="4"/>
  <c r="G45" i="4"/>
  <c r="G44" i="4"/>
  <c r="G43" i="4"/>
  <c r="G42" i="4"/>
  <c r="G41" i="4"/>
  <c r="G40" i="4"/>
  <c r="G39" i="4"/>
  <c r="G38" i="4"/>
  <c r="G37" i="4"/>
  <c r="G36" i="4"/>
  <c r="G35" i="4"/>
  <c r="G34" i="4"/>
  <c r="J33" i="4"/>
  <c r="I33" i="4"/>
  <c r="G33" i="4"/>
  <c r="G32" i="4"/>
  <c r="G31" i="4"/>
  <c r="J27" i="4"/>
  <c r="I27" i="4"/>
  <c r="G27" i="4"/>
  <c r="F27" i="4"/>
  <c r="E27" i="4"/>
  <c r="D27" i="4"/>
  <c r="J26" i="4"/>
  <c r="I26" i="4"/>
  <c r="G23" i="4"/>
  <c r="J22" i="4"/>
  <c r="I22" i="4"/>
  <c r="G21" i="4"/>
  <c r="G20" i="4"/>
  <c r="G19" i="4"/>
  <c r="G18" i="4"/>
  <c r="G17" i="4"/>
  <c r="G15" i="4"/>
  <c r="G11" i="4"/>
  <c r="G10" i="4"/>
  <c r="G9" i="4"/>
  <c r="J7" i="4"/>
  <c r="I7" i="4"/>
  <c r="H7" i="4"/>
  <c r="G7" i="4"/>
  <c r="F7" i="4"/>
  <c r="E7" i="4"/>
  <c r="D7" i="4"/>
  <c r="I5" i="4"/>
  <c r="H5" i="4"/>
  <c r="G5" i="4"/>
  <c r="F5" i="4"/>
  <c r="E5" i="4"/>
  <c r="D5" i="4"/>
  <c r="G154" i="3"/>
  <c r="G151" i="3"/>
  <c r="G148" i="3"/>
  <c r="G147" i="3"/>
  <c r="G145" i="3"/>
  <c r="G142" i="3"/>
  <c r="G139" i="3"/>
  <c r="G136" i="3"/>
  <c r="G135" i="3"/>
  <c r="G134" i="3"/>
  <c r="G133" i="3"/>
  <c r="J132" i="3"/>
  <c r="I132" i="3"/>
  <c r="G132" i="3"/>
  <c r="J130" i="3"/>
  <c r="I130" i="3"/>
  <c r="H130" i="3"/>
  <c r="G130" i="3"/>
  <c r="F130" i="3"/>
  <c r="E130" i="3"/>
  <c r="D130" i="3"/>
  <c r="G126" i="3"/>
  <c r="G125" i="3"/>
  <c r="G124" i="3"/>
  <c r="G121" i="3"/>
  <c r="F121" i="3"/>
  <c r="E121" i="3"/>
  <c r="D121" i="3"/>
  <c r="G118" i="3"/>
  <c r="G117" i="3"/>
  <c r="G116" i="3"/>
  <c r="G114" i="3"/>
  <c r="G112" i="3"/>
  <c r="G110" i="3"/>
  <c r="G108" i="3"/>
  <c r="F108" i="3"/>
  <c r="E108" i="3"/>
  <c r="D108" i="3"/>
  <c r="G104" i="3"/>
  <c r="L102" i="3"/>
  <c r="K102" i="3"/>
  <c r="J102" i="3"/>
  <c r="I102" i="3"/>
  <c r="H102" i="3"/>
  <c r="G102" i="3"/>
  <c r="F102" i="3"/>
  <c r="E102" i="3"/>
  <c r="D102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L85" i="3"/>
  <c r="K85" i="3"/>
  <c r="J85" i="3"/>
  <c r="I85" i="3"/>
  <c r="H85" i="3"/>
  <c r="G85" i="3"/>
  <c r="F85" i="3"/>
  <c r="E85" i="3"/>
  <c r="D85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4" i="3"/>
  <c r="F64" i="3"/>
  <c r="E64" i="3"/>
  <c r="D64" i="3"/>
  <c r="G51" i="3"/>
  <c r="G50" i="3"/>
  <c r="G49" i="3"/>
  <c r="G48" i="3"/>
  <c r="G47" i="3"/>
  <c r="G46" i="3"/>
  <c r="G45" i="3"/>
  <c r="G44" i="3"/>
  <c r="G43" i="3"/>
  <c r="L37" i="3"/>
  <c r="K37" i="3"/>
  <c r="J37" i="3"/>
  <c r="I37" i="3"/>
  <c r="H37" i="3"/>
  <c r="G37" i="3"/>
  <c r="F37" i="3"/>
  <c r="E37" i="3"/>
  <c r="D37" i="3"/>
  <c r="G36" i="3"/>
  <c r="G35" i="3"/>
  <c r="G34" i="3"/>
  <c r="G33" i="3"/>
  <c r="G32" i="3"/>
  <c r="J31" i="3"/>
  <c r="I31" i="3"/>
  <c r="G31" i="3"/>
  <c r="L29" i="3"/>
  <c r="K29" i="3"/>
  <c r="J29" i="3"/>
  <c r="I29" i="3"/>
  <c r="H29" i="3"/>
  <c r="G29" i="3"/>
  <c r="F29" i="3"/>
  <c r="E29" i="3"/>
  <c r="D29" i="3"/>
  <c r="G26" i="3"/>
  <c r="G25" i="3"/>
  <c r="G24" i="3"/>
  <c r="G23" i="3"/>
  <c r="J22" i="3"/>
  <c r="I22" i="3"/>
  <c r="G22" i="3"/>
  <c r="G21" i="3"/>
  <c r="G20" i="3"/>
  <c r="G19" i="3"/>
  <c r="G18" i="3"/>
  <c r="G17" i="3"/>
  <c r="G16" i="3"/>
  <c r="G15" i="3"/>
  <c r="G14" i="3"/>
  <c r="G13" i="3"/>
  <c r="J12" i="3"/>
  <c r="I12" i="3"/>
  <c r="G12" i="3"/>
  <c r="L9" i="3"/>
  <c r="K9" i="3"/>
  <c r="J9" i="3"/>
  <c r="I9" i="3"/>
  <c r="H9" i="3"/>
  <c r="G9" i="3"/>
  <c r="F9" i="3"/>
  <c r="E9" i="3"/>
  <c r="D9" i="3"/>
  <c r="I7" i="3"/>
  <c r="H7" i="3"/>
  <c r="G7" i="3"/>
  <c r="F7" i="3"/>
  <c r="E7" i="3"/>
  <c r="D7" i="3"/>
  <c r="G90" i="2"/>
  <c r="F90" i="2"/>
  <c r="E90" i="2"/>
  <c r="D90" i="2"/>
  <c r="G78" i="2"/>
  <c r="G77" i="2"/>
  <c r="F77" i="2"/>
  <c r="E77" i="2"/>
  <c r="D77" i="2"/>
  <c r="J75" i="2"/>
  <c r="I75" i="2"/>
  <c r="G75" i="2"/>
  <c r="G71" i="2"/>
  <c r="G69" i="2"/>
  <c r="G68" i="2"/>
  <c r="G67" i="2"/>
  <c r="G66" i="2"/>
  <c r="G65" i="2"/>
  <c r="G63" i="2"/>
  <c r="F63" i="2"/>
  <c r="E63" i="2"/>
  <c r="D63" i="2"/>
  <c r="J57" i="2"/>
  <c r="I57" i="2"/>
  <c r="G57" i="2"/>
  <c r="J55" i="2"/>
  <c r="I55" i="2"/>
  <c r="G55" i="2"/>
  <c r="J53" i="2"/>
  <c r="I53" i="2"/>
  <c r="H53" i="2"/>
  <c r="G53" i="2"/>
  <c r="F53" i="2"/>
  <c r="E53" i="2"/>
  <c r="D53" i="2"/>
  <c r="G50" i="2"/>
  <c r="G49" i="2"/>
  <c r="G48" i="2"/>
  <c r="G47" i="2"/>
  <c r="G46" i="2"/>
  <c r="G45" i="2"/>
  <c r="G44" i="2"/>
  <c r="G43" i="2"/>
  <c r="G42" i="2"/>
  <c r="G41" i="2"/>
  <c r="J39" i="2"/>
  <c r="I39" i="2"/>
  <c r="J37" i="2"/>
  <c r="I37" i="2"/>
  <c r="G37" i="2"/>
  <c r="J36" i="2"/>
  <c r="I36" i="2"/>
  <c r="G35" i="2"/>
  <c r="J33" i="2"/>
  <c r="I33" i="2"/>
  <c r="H33" i="2"/>
  <c r="G33" i="2"/>
  <c r="F33" i="2"/>
  <c r="E33" i="2"/>
  <c r="D33" i="2"/>
  <c r="G32" i="2"/>
  <c r="G31" i="2"/>
  <c r="G30" i="2"/>
  <c r="G29" i="2"/>
  <c r="G28" i="2"/>
  <c r="G27" i="2"/>
  <c r="G25" i="2"/>
  <c r="G23" i="2"/>
  <c r="F23" i="2"/>
  <c r="E23" i="2"/>
  <c r="D23" i="2"/>
  <c r="J19" i="2"/>
  <c r="I19" i="2"/>
  <c r="G19" i="2"/>
  <c r="J14" i="2"/>
  <c r="I14" i="2"/>
  <c r="G14" i="2"/>
  <c r="F14" i="2"/>
  <c r="E14" i="2"/>
  <c r="D14" i="2"/>
  <c r="I12" i="2"/>
  <c r="H12" i="2"/>
  <c r="G12" i="2"/>
  <c r="F12" i="2"/>
  <c r="E12" i="2"/>
  <c r="D12" i="2"/>
  <c r="D452" i="1"/>
  <c r="D432" i="1"/>
  <c r="D431" i="1"/>
  <c r="D423" i="1"/>
  <c r="D422" i="1"/>
  <c r="D421" i="1"/>
  <c r="D420" i="1"/>
  <c r="D411" i="1"/>
  <c r="D403" i="1" s="1"/>
  <c r="D353" i="1"/>
  <c r="D352" i="1"/>
  <c r="D351" i="1"/>
  <c r="D345" i="1"/>
  <c r="D343" i="1"/>
  <c r="D341" i="1"/>
  <c r="D339" i="1"/>
  <c r="D337" i="1"/>
  <c r="D336" i="1"/>
  <c r="D335" i="1"/>
  <c r="D334" i="1"/>
  <c r="D333" i="1"/>
  <c r="D324" i="1"/>
  <c r="D323" i="1"/>
  <c r="D307" i="1"/>
  <c r="D299" i="1"/>
  <c r="D291" i="1"/>
  <c r="D290" i="1"/>
  <c r="D281" i="1"/>
  <c r="D280" i="1"/>
  <c r="D276" i="1"/>
  <c r="D275" i="1"/>
  <c r="D274" i="1"/>
  <c r="D234" i="1"/>
  <c r="D231" i="1"/>
  <c r="D229" i="1"/>
  <c r="D227" i="1"/>
  <c r="D226" i="1"/>
  <c r="D199" i="1"/>
  <c r="D198" i="1"/>
  <c r="D194" i="1"/>
  <c r="D193" i="1"/>
  <c r="D191" i="1"/>
  <c r="D190" i="1"/>
  <c r="D189" i="1"/>
  <c r="D185" i="1"/>
  <c r="D183" i="1"/>
  <c r="D182" i="1"/>
  <c r="D179" i="1"/>
  <c r="D178" i="1"/>
  <c r="D176" i="1"/>
  <c r="D175" i="1"/>
  <c r="D174" i="1"/>
  <c r="D173" i="1"/>
  <c r="D171" i="1"/>
  <c r="D170" i="1"/>
  <c r="D167" i="1"/>
  <c r="D166" i="1"/>
  <c r="D164" i="1"/>
  <c r="D163" i="1"/>
  <c r="D162" i="1"/>
  <c r="D161" i="1"/>
  <c r="D160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1" i="1"/>
  <c r="D130" i="1"/>
  <c r="D128" i="1"/>
  <c r="D127" i="1"/>
  <c r="D125" i="1"/>
  <c r="D124" i="1"/>
  <c r="D123" i="1"/>
  <c r="D122" i="1"/>
  <c r="D121" i="1"/>
  <c r="D120" i="1"/>
  <c r="D119" i="1"/>
  <c r="D118" i="1"/>
  <c r="D117" i="1"/>
  <c r="D116" i="1"/>
  <c r="D115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68" i="1"/>
  <c r="D65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3" i="1"/>
  <c r="D41" i="1"/>
  <c r="D40" i="1"/>
  <c r="D39" i="1"/>
  <c r="D37" i="1"/>
  <c r="D33" i="1"/>
  <c r="D32" i="1"/>
  <c r="D31" i="1"/>
  <c r="D30" i="1"/>
  <c r="D27" i="1"/>
  <c r="D25" i="1"/>
  <c r="D24" i="1"/>
  <c r="D23" i="1"/>
  <c r="D21" i="1"/>
  <c r="D20" i="1"/>
  <c r="D19" i="1"/>
  <c r="D18" i="1"/>
  <c r="D16" i="1"/>
  <c r="D13" i="1"/>
  <c r="D12" i="1"/>
  <c r="D165" i="1" l="1"/>
  <c r="D114" i="1" s="1"/>
  <c r="D100" i="1"/>
  <c r="D49" i="1" s="1"/>
  <c r="D10" i="1" s="1"/>
</calcChain>
</file>

<file path=xl/sharedStrings.xml><?xml version="1.0" encoding="utf-8"?>
<sst xmlns="http://schemas.openxmlformats.org/spreadsheetml/2006/main" count="917" uniqueCount="842">
  <si>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</si>
  <si>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</si>
  <si>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</si>
  <si>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</si>
  <si>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</si>
  <si>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</si>
  <si>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</si>
  <si>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</si>
  <si>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</si>
  <si>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</si>
  <si>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</si>
  <si>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</si>
  <si>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</si>
  <si>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</si>
  <si>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</si>
  <si>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</si>
  <si>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</si>
  <si>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</si>
  <si>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</si>
  <si>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</si>
  <si>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</si>
  <si>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</si>
  <si>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</si>
  <si>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</si>
  <si>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</si>
  <si>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</si>
  <si>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</si>
  <si>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</si>
  <si>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</si>
  <si>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</si>
  <si>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</si>
  <si>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</si>
  <si>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</si>
  <si>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</si>
  <si>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</si>
  <si>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</si>
  <si>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</si>
  <si>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</si>
  <si>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</si>
  <si>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</si>
  <si>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</si>
  <si>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</si>
  <si>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</si>
  <si>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</si>
  <si>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</si>
  <si>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</si>
  <si>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</si>
  <si>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</si>
  <si>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</si>
  <si>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</si>
  <si>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</si>
  <si>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</si>
  <si>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</si>
  <si>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</si>
  <si>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</si>
  <si>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</si>
  <si>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</si>
  <si>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</si>
  <si>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</si>
  <si>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</si>
  <si>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</si>
  <si>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</si>
  <si>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</si>
  <si>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</si>
  <si>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</si>
  <si>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</si>
  <si>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</si>
  <si>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</si>
  <si>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</si>
  <si>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</si>
  <si>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</si>
  <si>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</si>
  <si>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</si>
  <si>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</si>
  <si>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</si>
  <si>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</si>
  <si>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</si>
  <si>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</si>
  <si>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</si>
  <si>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</si>
  <si>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</si>
  <si>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</si>
  <si>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</si>
  <si>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</si>
  <si>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</si>
  <si>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</si>
  <si>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</si>
  <si>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</si>
  <si>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</si>
  <si>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</si>
  <si>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</si>
  <si>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</si>
  <si>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</si>
  <si>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</si>
  <si>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</si>
  <si>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</si>
  <si>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</si>
  <si>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</si>
  <si>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</si>
  <si>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</si>
  <si>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</si>
  <si>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</si>
  <si>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</si>
  <si>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</si>
  <si>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</si>
  <si>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</si>
  <si>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</si>
  <si>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</si>
  <si>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</si>
  <si>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</si>
  <si>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</si>
  <si>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</si>
  <si>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</si>
  <si>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</si>
  <si>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</si>
  <si>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</si>
  <si>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</si>
  <si>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</si>
  <si>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</si>
  <si>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</si>
  <si>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</si>
  <si>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</si>
  <si>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</si>
  <si>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</si>
  <si>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</si>
  <si>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</si>
  <si>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</si>
  <si>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</si>
  <si>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</si>
  <si>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</si>
  <si>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</si>
  <si>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</si>
  <si>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</si>
  <si>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</si>
  <si>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</si>
  <si>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</si>
  <si>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</si>
  <si>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</si>
  <si>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</si>
  <si>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</si>
  <si>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</si>
  <si>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</si>
  <si>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</si>
  <si>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</si>
  <si>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</si>
  <si>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</si>
  <si>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</si>
  <si>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</si>
  <si>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</si>
  <si>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</si>
  <si>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</si>
  <si>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</si>
  <si>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</si>
  <si>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</si>
  <si>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</si>
  <si>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</si>
  <si>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</si>
  <si>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</si>
  <si>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</si>
  <si>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</si>
  <si>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</si>
  <si>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</si>
  <si>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</si>
  <si>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</si>
  <si>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</si>
  <si>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</si>
  <si>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</si>
  <si>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</si>
  <si>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</si>
  <si>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</si>
  <si>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</si>
  <si>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</si>
  <si>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</si>
  <si>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</si>
  <si>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</si>
  <si>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</si>
  <si>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</si>
  <si>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</si>
  <si>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</si>
  <si>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</si>
  <si>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</si>
  <si>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</si>
  <si>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</si>
  <si>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</si>
  <si>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</si>
  <si>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</si>
  <si>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</si>
  <si>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</si>
  <si>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</si>
  <si>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</si>
  <si>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</si>
  <si>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</si>
  <si>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</si>
  <si>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</si>
  <si>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</si>
  <si>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</si>
  <si>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</si>
  <si>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</si>
  <si>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</si>
  <si>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</si>
  <si>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</si>
  <si>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</si>
  <si>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</si>
  <si>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</si>
  <si>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</si>
  <si>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</si>
  <si>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</si>
  <si>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</si>
  <si>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</si>
  <si>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</si>
  <si>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</si>
  <si>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</si>
  <si>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</si>
  <si>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</si>
  <si>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</si>
  <si>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</si>
  <si>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</si>
  <si>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</si>
  <si>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</si>
  <si>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</si>
  <si>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</si>
  <si>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</si>
  <si>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</si>
  <si>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</si>
  <si>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</si>
  <si>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</si>
  <si>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</si>
  <si>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</si>
  <si>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</si>
  <si>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</si>
  <si>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</si>
  <si>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</si>
  <si>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</si>
  <si>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</si>
  <si>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</si>
  <si>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</si>
  <si>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</si>
  <si>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</si>
  <si>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</si>
  <si>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</si>
  <si>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</si>
  <si>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</si>
  <si>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</si>
  <si>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</si>
  <si>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</si>
  <si>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</si>
  <si>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</si>
  <si>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</si>
  <si>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</si>
  <si>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</si>
  <si>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</si>
  <si>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</si>
  <si>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</si>
  <si>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</si>
  <si>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</si>
  <si>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</si>
  <si>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</si>
  <si>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</si>
  <si>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</si>
  <si>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</si>
  <si>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</si>
  <si>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</si>
  <si>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</si>
  <si>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</si>
  <si>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</si>
  <si>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</si>
  <si>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</si>
  <si>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</si>
  <si>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</si>
  <si>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</si>
  <si>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</si>
  <si>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</si>
  <si>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</si>
  <si>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</si>
  <si>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</si>
  <si>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</si>
  <si>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</si>
  <si>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</si>
  <si>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</si>
  <si>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</si>
  <si>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</si>
  <si>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</si>
  <si>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</si>
  <si>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</si>
  <si>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</si>
  <si>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</si>
  <si>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</si>
  <si>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</si>
  <si>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</si>
  <si>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</si>
  <si>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</si>
  <si>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</si>
  <si>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</si>
  <si>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</si>
  <si>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</si>
  <si>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</si>
  <si>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</si>
  <si>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</si>
  <si>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</si>
  <si>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</si>
  <si>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</si>
  <si>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</si>
  <si>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</si>
  <si>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</si>
  <si>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</si>
  <si>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</si>
  <si>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</si>
  <si>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</si>
  <si>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</si>
  <si>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</si>
  <si>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</si>
  <si>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</si>
  <si>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</si>
  <si>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</si>
  <si>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</si>
  <si>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</si>
  <si>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</si>
  <si>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</si>
  <si>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</si>
  <si>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</si>
  <si>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</si>
  <si>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</si>
  <si>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</si>
  <si>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</si>
  <si>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</si>
  <si>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</si>
  <si>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</si>
  <si>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</si>
  <si>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</si>
  <si>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</si>
  <si>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</si>
  <si>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</si>
  <si>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</si>
  <si>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</si>
  <si>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</si>
  <si>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</si>
  <si>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</si>
  <si>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</si>
  <si>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</si>
  <si>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</si>
  <si>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</si>
  <si>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</si>
  <si>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</si>
  <si>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</si>
  <si>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</si>
  <si>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</si>
  <si>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</si>
  <si>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</si>
  <si>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</si>
  <si>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</si>
  <si>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</si>
  <si>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</si>
  <si>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</si>
  <si>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</si>
  <si>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</si>
  <si>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</si>
  <si>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</si>
  <si>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</si>
  <si>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</si>
  <si>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</si>
  <si>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</si>
  <si>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</si>
  <si>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</si>
  <si>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</si>
  <si>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</si>
  <si>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</si>
  <si>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</si>
  <si>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</si>
  <si>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</si>
  <si>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</si>
  <si>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</si>
  <si>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</si>
  <si>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</si>
  <si>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</si>
  <si>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</si>
  <si>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</si>
  <si>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</si>
  <si>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</si>
  <si>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</si>
  <si>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</si>
  <si>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</si>
  <si>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</si>
  <si>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</si>
  <si>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</si>
  <si>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</si>
  <si>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</si>
  <si>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</si>
  <si>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</si>
  <si>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</si>
  <si>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</si>
  <si>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</si>
  <si>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</si>
  <si>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</si>
  <si>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</si>
  <si>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</si>
  <si>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</si>
  <si>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</si>
  <si>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</si>
  <si>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</si>
  <si>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</si>
  <si>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</si>
  <si>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</si>
  <si>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</si>
  <si>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</si>
  <si>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</si>
  <si>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</si>
  <si>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</si>
  <si>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</si>
  <si>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</si>
  <si>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</si>
  <si>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</si>
  <si>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</si>
  <si>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</si>
  <si>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</si>
  <si>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</si>
  <si>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</si>
  <si>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</si>
  <si>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</si>
  <si>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OCT</t>
  </si>
  <si>
    <t>NOV</t>
  </si>
  <si>
    <t>DIC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</si>
  <si>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</si>
  <si>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</si>
  <si>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</si>
  <si>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</si>
  <si>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</si>
  <si>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</si>
  <si>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</si>
  <si>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</si>
  <si>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</si>
  <si>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</si>
  <si>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</si>
  <si>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</si>
  <si>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</si>
  <si>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</si>
  <si>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</si>
  <si>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</si>
  <si>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</si>
  <si>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</si>
  <si>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</si>
  <si>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</si>
  <si>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</si>
  <si>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</si>
  <si>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</si>
  <si>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</si>
  <si>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</si>
  <si>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</si>
  <si>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</si>
  <si>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</si>
  <si>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</si>
  <si>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</si>
  <si>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</si>
  <si>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</si>
  <si>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</si>
  <si>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</si>
  <si>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</si>
  <si>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</si>
  <si>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</si>
  <si>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</si>
  <si>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</si>
  <si>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</si>
  <si>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</si>
  <si>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</si>
  <si>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</si>
  <si>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</si>
  <si>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</si>
  <si>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</si>
  <si>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</si>
  <si>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</si>
  <si>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</si>
  <si>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</si>
  <si>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</si>
  <si>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</si>
  <si>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</si>
  <si>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</si>
  <si>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</si>
  <si>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</si>
  <si>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</si>
  <si>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</si>
  <si>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</si>
  <si>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</si>
  <si>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</si>
  <si>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</si>
  <si>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</si>
  <si>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</si>
  <si>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</si>
  <si>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</si>
  <si>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</si>
  <si>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</si>
  <si>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</si>
  <si>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</si>
  <si>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</si>
  <si>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</si>
  <si>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</si>
  <si>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</si>
  <si>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</si>
  <si>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</si>
  <si>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</si>
  <si>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</si>
  <si>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</si>
  <si>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</si>
  <si>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</si>
  <si>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</si>
  <si>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</si>
  <si>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</si>
  <si>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</si>
  <si>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</si>
  <si>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</si>
  <si>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</si>
  <si>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</si>
  <si>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</si>
  <si>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</si>
  <si>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</si>
  <si>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</si>
  <si>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</si>
  <si>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</si>
  <si>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</si>
  <si>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</si>
  <si>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</si>
  <si>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</si>
  <si>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</si>
  <si>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</si>
  <si>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</si>
  <si>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</si>
  <si>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</si>
  <si>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</si>
  <si>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</si>
  <si>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</si>
  <si>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</si>
  <si>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</si>
  <si>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 xml:space="preserve">  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</si>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</sst>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_-;_-@_-"/>
    <numFmt numFmtId="168" formatCode="#,##0.0000;\-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2"/>
    <xf numFmtId="4" fontId="1" fillId="0" borderId="0" xfId="2" applyNumberFormat="1"/>
    <xf numFmtId="0" fontId="2" fillId="0" borderId="0" xfId="2" applyFont="1" applyAlignment="1">
      <alignment horizontal="center"/>
    </xf>
    <xf numFmtId="166" fontId="1" fillId="0" borderId="0" xfId="2" applyNumberFormat="1" applyBorder="1"/>
    <xf numFmtId="166" fontId="1" fillId="0" borderId="0" xfId="2" applyNumberFormat="1"/>
    <xf numFmtId="4" fontId="2" fillId="0" borderId="0" xfId="1" applyNumberFormat="1" applyFont="1" applyBorder="1"/>
    <xf numFmtId="4" fontId="2" fillId="0" borderId="0" xfId="2" applyNumberFormat="1" applyFont="1"/>
    <xf numFmtId="0" fontId="1" fillId="0" borderId="0" xfId="2" applyBorder="1"/>
    <xf numFmtId="10" fontId="1" fillId="0" borderId="0" xfId="1" applyNumberFormat="1" applyBorder="1"/>
    <xf numFmtId="10" fontId="1" fillId="0" borderId="0" xfId="2" applyNumberFormat="1"/>
    <xf numFmtId="10" fontId="2" fillId="0" borderId="0" xfId="1" applyNumberFormat="1" applyFont="1" applyBorder="1"/>
    <xf numFmtId="10" fontId="2" fillId="0" borderId="0" xfId="2" applyNumberFormat="1" applyFont="1"/>
    <xf numFmtId="4" fontId="1" fillId="0" borderId="0" xfId="1" applyNumberFormat="1"/>
    <xf numFmtId="0" fontId="5" fillId="0" borderId="0" xfId="2" applyFont="1" applyBorder="1"/>
    <xf numFmtId="0" fontId="6" fillId="0" borderId="0" xfId="2" applyFont="1" applyBorder="1"/>
    <xf numFmtId="10" fontId="4" fillId="0" borderId="0" xfId="1" applyNumberFormat="1" applyFont="1" applyBorder="1"/>
    <xf numFmtId="4" fontId="6" fillId="0" borderId="0" xfId="2" applyNumberFormat="1" applyFont="1"/>
    <xf numFmtId="0" fontId="6" fillId="0" borderId="0" xfId="2" applyFont="1"/>
    <xf numFmtId="10" fontId="5" fillId="0" borderId="0" xfId="1" applyNumberFormat="1" applyFont="1" applyBorder="1"/>
    <xf numFmtId="4" fontId="5" fillId="0" borderId="0" xfId="2" applyNumberFormat="1" applyFont="1"/>
    <xf numFmtId="0" fontId="5" fillId="0" borderId="0" xfId="2" applyFont="1"/>
    <xf numFmtId="0" fontId="5" fillId="0" borderId="0" xfId="2" applyFont="1" applyFill="1" applyBorder="1"/>
    <xf numFmtId="10" fontId="5" fillId="0" borderId="0" xfId="1" applyNumberFormat="1" applyFont="1"/>
    <xf numFmtId="10" fontId="7" fillId="0" borderId="0" xfId="1" applyNumberFormat="1" applyFont="1"/>
    <xf numFmtId="167" fontId="5" fillId="0" borderId="0" xfId="1" applyNumberFormat="1" applyFont="1"/>
    <xf numFmtId="4" fontId="5" fillId="0" borderId="0" xfId="1" applyNumberFormat="1" applyFont="1"/>
    <xf numFmtId="4" fontId="7" fillId="0" borderId="0" xfId="1" applyNumberFormat="1" applyFont="1"/>
    <xf numFmtId="167" fontId="5" fillId="0" borderId="0" xfId="2" applyNumberFormat="1" applyFont="1" applyBorder="1"/>
    <xf numFmtId="167" fontId="1" fillId="0" borderId="0" xfId="2" applyNumberFormat="1" applyBorder="1"/>
    <xf numFmtId="167" fontId="1" fillId="0" borderId="0" xfId="2" applyNumberFormat="1"/>
    <xf numFmtId="37" fontId="8" fillId="0" borderId="0" xfId="7" applyNumberFormat="1" applyFont="1" applyFill="1"/>
    <xf numFmtId="49" fontId="9" fillId="0" borderId="0" xfId="7" applyNumberFormat="1" applyFont="1" applyFill="1"/>
    <xf numFmtId="10" fontId="8" fillId="0" borderId="0" xfId="1" applyNumberFormat="1" applyFont="1" applyFill="1"/>
    <xf numFmtId="37" fontId="8" fillId="0" borderId="0" xfId="7" applyNumberFormat="1" applyFill="1"/>
    <xf numFmtId="4" fontId="8" fillId="0" borderId="0" xfId="1" applyNumberFormat="1" applyFont="1" applyFill="1"/>
    <xf numFmtId="39" fontId="10" fillId="0" borderId="0" xfId="7" applyNumberFormat="1" applyFont="1" applyFill="1" applyAlignment="1">
      <alignment horizontal="center"/>
    </xf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1" xfId="7" applyNumberFormat="1" applyFont="1" applyFill="1" applyBorder="1"/>
    <xf numFmtId="49" fontId="8" fillId="0" borderId="1" xfId="7" applyNumberFormat="1" applyFont="1" applyFill="1" applyBorder="1"/>
    <xf numFmtId="37" fontId="8" fillId="0" borderId="1" xfId="7" applyNumberFormat="1" applyFont="1" applyFill="1" applyBorder="1"/>
    <xf numFmtId="39" fontId="10" fillId="0" borderId="1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1" xfId="7" applyNumberFormat="1" applyFont="1" applyFill="1" applyBorder="1"/>
    <xf numFmtId="9" fontId="8" fillId="0" borderId="0" xfId="10" applyFont="1" applyFill="1"/>
    <xf numFmtId="39" fontId="10" fillId="0" borderId="0" xfId="7" applyNumberFormat="1" applyFont="1" applyFill="1"/>
    <xf numFmtId="37" fontId="14" fillId="0" borderId="0" xfId="7" applyNumberFormat="1" applyFont="1" applyFill="1" applyBorder="1"/>
    <xf numFmtId="168" fontId="8" fillId="0" borderId="0" xfId="7" applyNumberFormat="1" applyFill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10" fontId="12" fillId="0" borderId="0" xfId="1" applyNumberFormat="1" applyFont="1" applyFill="1"/>
    <xf numFmtId="10" fontId="9" fillId="0" borderId="0" xfId="1" applyNumberFormat="1" applyFont="1" applyFill="1"/>
    <xf numFmtId="37" fontId="9" fillId="3" borderId="0" xfId="7" applyNumberFormat="1" applyFont="1" applyFill="1" applyBorder="1"/>
    <xf numFmtId="10" fontId="13" fillId="0" borderId="0" xfId="1" applyNumberFormat="1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9" fontId="13" fillId="0" borderId="0" xfId="10" applyFont="1" applyFill="1"/>
    <xf numFmtId="4" fontId="9" fillId="0" borderId="0" xfId="1" applyNumberFormat="1" applyFont="1" applyFill="1"/>
    <xf numFmtId="9" fontId="12" fillId="0" borderId="0" xfId="10" applyFont="1" applyFill="1"/>
    <xf numFmtId="4" fontId="12" fillId="0" borderId="0" xfId="1" applyNumberFormat="1" applyFont="1" applyFill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4" fontId="13" fillId="0" borderId="0" xfId="1" applyNumberFormat="1" applyFont="1" applyFill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10" fontId="8" fillId="0" borderId="0" xfId="7" applyNumberFormat="1" applyFill="1" applyBorder="1"/>
    <xf numFmtId="4" fontId="8" fillId="0" borderId="0" xfId="1" applyNumberFormat="1" applyFont="1" applyFill="1" applyBorder="1"/>
    <xf numFmtId="10" fontId="8" fillId="0" borderId="0" xfId="1" applyNumberFormat="1" applyFon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10" fontId="13" fillId="0" borderId="0" xfId="7" applyNumberFormat="1" applyFont="1" applyFill="1"/>
    <xf numFmtId="10" fontId="9" fillId="0" borderId="0" xfId="7" applyNumberFormat="1" applyFont="1" applyFill="1"/>
    <xf numFmtId="10" fontId="8" fillId="0" borderId="0" xfId="7" applyNumberForma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9" fontId="8" fillId="0" borderId="0" xfId="7" applyNumberFormat="1"/>
    <xf numFmtId="37" fontId="10" fillId="0" borderId="1" xfId="7" applyNumberFormat="1" applyFont="1" applyBorder="1"/>
    <xf numFmtId="49" fontId="8" fillId="0" borderId="1" xfId="7" applyNumberFormat="1" applyFont="1" applyBorder="1"/>
    <xf numFmtId="37" fontId="8" fillId="0" borderId="1" xfId="7" applyNumberFormat="1" applyFont="1" applyBorder="1"/>
    <xf numFmtId="39" fontId="9" fillId="0" borderId="1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" fontId="8" fillId="0" borderId="0" xfId="1" applyNumberFormat="1" applyFont="1"/>
    <xf numFmtId="4" fontId="8" fillId="0" borderId="0" xfId="7" applyNumberFormat="1"/>
    <xf numFmtId="49" fontId="12" fillId="0" borderId="0" xfId="7" applyNumberFormat="1" applyFont="1"/>
    <xf numFmtId="10" fontId="9" fillId="0" borderId="0" xfId="7" applyNumberFormat="1" applyFon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Border="1" applyAlignment="1">
      <alignment horizontal="center"/>
    </xf>
    <xf numFmtId="37" fontId="14" fillId="0" borderId="1" xfId="7" quotePrefix="1" applyNumberFormat="1" applyFont="1" applyFill="1" applyBorder="1" applyAlignment="1">
      <alignment horizontal="left"/>
    </xf>
    <xf numFmtId="37" fontId="9" fillId="0" borderId="1" xfId="7" applyNumberFormat="1" applyFont="1" applyFill="1" applyBorder="1"/>
    <xf numFmtId="37" fontId="10" fillId="0" borderId="1" xfId="7" applyNumberFormat="1" applyFont="1" applyFill="1" applyBorder="1" applyAlignment="1">
      <alignment horizontal="center"/>
    </xf>
    <xf numFmtId="37" fontId="11" fillId="0" borderId="1" xfId="7" applyNumberFormat="1" applyFont="1" applyBorder="1"/>
    <xf numFmtId="39" fontId="11" fillId="0" borderId="1" xfId="7" applyNumberFormat="1" applyFont="1" applyBorder="1"/>
    <xf numFmtId="39" fontId="10" fillId="0" borderId="0" xfId="7" applyNumberFormat="1" applyFont="1" applyAlignment="1">
      <alignment horizontal="center"/>
    </xf>
    <xf numFmtId="164" fontId="10" fillId="0" borderId="0" xfId="7" applyNumberFormat="1" applyFont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1" fillId="0" borderId="0" xfId="7" applyNumberFormat="1" applyFont="1" applyAlignment="1">
      <alignment horizontal="right"/>
    </xf>
    <xf numFmtId="10" fontId="10" fillId="0" borderId="0" xfId="1" applyNumberFormat="1" applyFont="1" applyAlignment="1">
      <alignment horizontal="center"/>
    </xf>
    <xf numFmtId="4" fontId="10" fillId="0" borderId="0" xfId="7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4" fontId="9" fillId="0" borderId="0" xfId="7" applyNumberFormat="1" applyFont="1"/>
    <xf numFmtId="3" fontId="9" fillId="0" borderId="0" xfId="7" applyNumberFormat="1" applyFont="1"/>
    <xf numFmtId="10" fontId="8" fillId="0" borderId="0" xfId="1" applyNumberFormat="1" applyFont="1"/>
    <xf numFmtId="4" fontId="9" fillId="3" borderId="0" xfId="7" applyNumberFormat="1" applyFont="1" applyFill="1"/>
    <xf numFmtId="4" fontId="11" fillId="3" borderId="0" xfId="7" applyNumberFormat="1" applyFont="1" applyFill="1"/>
    <xf numFmtId="3" fontId="11" fillId="0" borderId="0" xfId="7" applyNumberFormat="1" applyFont="1"/>
    <xf numFmtId="37" fontId="10" fillId="0" borderId="0" xfId="7" applyNumberFormat="1" applyFont="1"/>
    <xf numFmtId="10" fontId="10" fillId="0" borderId="0" xfId="1" applyNumberFormat="1" applyFont="1"/>
    <xf numFmtId="4" fontId="10" fillId="0" borderId="0" xfId="7" applyNumberFormat="1" applyFont="1"/>
    <xf numFmtId="4" fontId="9" fillId="5" borderId="0" xfId="7" applyNumberFormat="1" applyFont="1" applyFill="1" applyProtection="1">
      <protection locked="0" hidden="1"/>
    </xf>
    <xf numFmtId="4" fontId="9" fillId="0" borderId="0" xfId="7" applyNumberFormat="1" applyFont="1" applyFill="1" applyProtection="1">
      <protection locked="0" hidden="1"/>
    </xf>
    <xf numFmtId="37" fontId="9" fillId="0" borderId="0" xfId="7" applyNumberFormat="1" applyFont="1" applyFill="1" applyAlignment="1">
      <alignment vertical="top"/>
    </xf>
    <xf numFmtId="4" fontId="11" fillId="0" borderId="0" xfId="7" applyNumberFormat="1" applyFont="1"/>
    <xf numFmtId="9" fontId="8" fillId="0" borderId="0" xfId="1" applyFont="1"/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1" xfId="7" applyNumberFormat="1" applyFont="1" applyFill="1" applyBorder="1" applyProtection="1">
      <protection locked="0" hidden="1"/>
    </xf>
    <xf numFmtId="49" fontId="10" fillId="0" borderId="1" xfId="7" applyNumberFormat="1" applyFont="1" applyFill="1" applyBorder="1" applyProtection="1">
      <protection locked="0" hidden="1"/>
    </xf>
    <xf numFmtId="37" fontId="10" fillId="0" borderId="1" xfId="7" applyNumberFormat="1" applyFont="1" applyFill="1" applyBorder="1" applyAlignment="1" applyProtection="1">
      <alignment horizontal="right" vertical="center"/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37" fontId="11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0" fontId="2" fillId="0" borderId="0" xfId="2" applyFont="1" applyBorder="1" applyAlignment="1">
      <alignment horizontal="center"/>
    </xf>
    <xf numFmtId="167" fontId="2" fillId="0" borderId="0" xfId="1" applyNumberFormat="1" applyFont="1" applyBorder="1"/>
    <xf numFmtId="0" fontId="3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1" fillId="0" borderId="2" xfId="2" applyBorder="1"/>
    <xf numFmtId="0" fontId="1" fillId="0" borderId="3" xfId="2" applyBorder="1"/>
    <xf numFmtId="164" fontId="1" fillId="0" borderId="4" xfId="2" applyNumberFormat="1" applyBorder="1"/>
    <xf numFmtId="0" fontId="2" fillId="0" borderId="5" xfId="2" applyFont="1" applyBorder="1" applyAlignment="1">
      <alignment horizontal="center"/>
    </xf>
    <xf numFmtId="167" fontId="2" fillId="0" borderId="6" xfId="2" applyNumberFormat="1" applyFont="1" applyBorder="1"/>
    <xf numFmtId="0" fontId="1" fillId="0" borderId="5" xfId="2" applyBorder="1"/>
    <xf numFmtId="167" fontId="1" fillId="0" borderId="6" xfId="2" applyNumberFormat="1" applyBorder="1"/>
    <xf numFmtId="0" fontId="4" fillId="0" borderId="5" xfId="2" applyFont="1" applyBorder="1"/>
    <xf numFmtId="0" fontId="5" fillId="0" borderId="5" xfId="2" applyFont="1" applyBorder="1"/>
    <xf numFmtId="167" fontId="1" fillId="0" borderId="6" xfId="2" applyNumberFormat="1" applyFont="1" applyBorder="1"/>
    <xf numFmtId="167" fontId="1" fillId="0" borderId="6" xfId="3" applyNumberFormat="1" applyFont="1" applyBorder="1"/>
    <xf numFmtId="167" fontId="4" fillId="0" borderId="6" xfId="2" applyNumberFormat="1" applyFont="1" applyBorder="1"/>
    <xf numFmtId="167" fontId="5" fillId="0" borderId="6" xfId="2" applyNumberFormat="1" applyFont="1" applyBorder="1"/>
    <xf numFmtId="0" fontId="5" fillId="0" borderId="7" xfId="2" applyFont="1" applyBorder="1"/>
    <xf numFmtId="0" fontId="5" fillId="0" borderId="8" xfId="2" applyFont="1" applyBorder="1"/>
    <xf numFmtId="167" fontId="5" fillId="0" borderId="9" xfId="2" applyNumberFormat="1" applyFont="1" applyBorder="1"/>
    <xf numFmtId="164" fontId="1" fillId="0" borderId="6" xfId="2" applyNumberFormat="1" applyBorder="1"/>
    <xf numFmtId="167" fontId="7" fillId="0" borderId="6" xfId="2" applyNumberFormat="1" applyFont="1" applyBorder="1"/>
  </cellXfs>
  <cellStyles count="12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82150"/>
          <a:ext cx="981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47625</xdr:rowOff>
    </xdr:from>
    <xdr:to>
      <xdr:col>4</xdr:col>
      <xdr:colOff>19050</xdr:colOff>
      <xdr:row>7</xdr:row>
      <xdr:rowOff>142875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4048125</xdr:colOff>
      <xdr:row>259</xdr:row>
      <xdr:rowOff>9525</xdr:rowOff>
    </xdr:from>
    <xdr:to>
      <xdr:col>4</xdr:col>
      <xdr:colOff>0</xdr:colOff>
      <xdr:row>270</xdr:row>
      <xdr:rowOff>104775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9563100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8/PRESUPUESTO%20ORIGINAL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TIVA LEY 2018"/>
      <sheetName val="PRESUP INGRE 2018"/>
      <sheetName val="aportaciones"/>
      <sheetName val="TRANSF, ASIG, SUBS Y OTRAS AYUD"/>
      <sheetName val="PARTICIPACIONES"/>
      <sheetName val="concentrado gastos 2018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3">
          <cell r="P123" t="str">
            <v xml:space="preserve"> </v>
          </cell>
        </row>
        <row r="127">
          <cell r="P127" t="str">
            <v xml:space="preserve"> </v>
          </cell>
        </row>
      </sheetData>
      <sheetData sheetId="8">
        <row r="122">
          <cell r="P122">
            <v>0</v>
          </cell>
        </row>
      </sheetData>
      <sheetData sheetId="9"/>
      <sheetData sheetId="10"/>
      <sheetData sheetId="11"/>
      <sheetData sheetId="12">
        <row r="24">
          <cell r="P24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850"/>
  <sheetViews>
    <sheetView tabSelected="1" zoomScaleNormal="100" workbookViewId="0">
      <selection activeCell="F453" sqref="F453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customWidth="1"/>
    <col min="5" max="5" width="16.28515625" style="1" bestFit="1" customWidth="1"/>
    <col min="6" max="6" width="15.140625" style="1" bestFit="1" customWidth="1"/>
    <col min="7" max="7" width="16.28515625" style="1" customWidth="1"/>
    <col min="8" max="8" width="16.28515625" style="1" bestFit="1" customWidth="1"/>
    <col min="9" max="16384" width="11.42578125" style="1"/>
  </cols>
  <sheetData>
    <row r="7" spans="1:8" x14ac:dyDescent="0.25">
      <c r="G7" s="2"/>
    </row>
    <row r="8" spans="1:8" ht="16.5" thickBot="1" x14ac:dyDescent="0.3">
      <c r="A8" s="202"/>
      <c r="B8" s="202"/>
      <c r="C8" s="202"/>
      <c r="D8" s="202"/>
      <c r="E8" s="3"/>
      <c r="G8" s="2"/>
      <c r="H8" s="2"/>
    </row>
    <row r="9" spans="1:8" x14ac:dyDescent="0.25">
      <c r="A9" s="204"/>
      <c r="B9" s="205"/>
      <c r="C9" s="205"/>
      <c r="D9" s="206"/>
      <c r="E9" s="4"/>
      <c r="F9" s="5"/>
      <c r="G9" s="2"/>
      <c r="H9" s="2"/>
    </row>
    <row r="10" spans="1:8" x14ac:dyDescent="0.25">
      <c r="A10" s="207" t="s">
        <v>0</v>
      </c>
      <c r="B10" s="203"/>
      <c r="C10" s="200"/>
      <c r="D10" s="208">
        <f>+D12+D49+D114+D199+D274+D333+D355+D403+D421</f>
        <v>165937973.02000004</v>
      </c>
      <c r="E10" s="6"/>
      <c r="F10" s="7"/>
      <c r="G10" s="2"/>
      <c r="H10" s="2"/>
    </row>
    <row r="11" spans="1:8" x14ac:dyDescent="0.25">
      <c r="A11" s="209"/>
      <c r="B11" s="8"/>
      <c r="C11" s="8"/>
      <c r="D11" s="210"/>
      <c r="E11" s="9"/>
      <c r="F11" s="10"/>
      <c r="G11" s="2"/>
      <c r="H11" s="2"/>
    </row>
    <row r="12" spans="1:8" x14ac:dyDescent="0.25">
      <c r="A12" s="211" t="s">
        <v>1</v>
      </c>
      <c r="B12" s="8"/>
      <c r="C12" s="8"/>
      <c r="D12" s="208">
        <f>+D13+D18+D23+D32+D37</f>
        <v>80159273.670000002</v>
      </c>
      <c r="E12" s="201"/>
      <c r="F12" s="12"/>
      <c r="G12" s="2"/>
      <c r="H12" s="13"/>
    </row>
    <row r="13" spans="1:8" ht="16.5" customHeight="1" x14ac:dyDescent="0.25">
      <c r="A13" s="212">
        <v>1100</v>
      </c>
      <c r="B13" s="14" t="s">
        <v>2</v>
      </c>
      <c r="C13" s="14"/>
      <c r="D13" s="213">
        <f>SUM(D14:D17)</f>
        <v>32950992.050000001</v>
      </c>
      <c r="E13" s="9"/>
      <c r="F13" s="10"/>
      <c r="G13" s="2"/>
      <c r="H13" s="2"/>
    </row>
    <row r="14" spans="1:8" hidden="1" x14ac:dyDescent="0.25">
      <c r="A14" s="212">
        <v>111</v>
      </c>
      <c r="B14" s="14" t="s">
        <v>3</v>
      </c>
      <c r="C14" s="14"/>
      <c r="D14" s="213">
        <v>0</v>
      </c>
      <c r="E14" s="9"/>
      <c r="F14" s="10"/>
      <c r="G14" s="2"/>
      <c r="H14" s="2"/>
    </row>
    <row r="15" spans="1:8" hidden="1" x14ac:dyDescent="0.25">
      <c r="A15" s="212">
        <v>112</v>
      </c>
      <c r="B15" s="14" t="s">
        <v>4</v>
      </c>
      <c r="C15" s="14"/>
      <c r="D15" s="213">
        <v>0</v>
      </c>
      <c r="E15" s="9"/>
      <c r="F15" s="10"/>
      <c r="G15" s="2"/>
      <c r="H15" s="2"/>
    </row>
    <row r="16" spans="1:8" hidden="1" x14ac:dyDescent="0.25">
      <c r="A16" s="212">
        <v>113</v>
      </c>
      <c r="B16" s="14" t="s">
        <v>5</v>
      </c>
      <c r="C16" s="14"/>
      <c r="D16" s="213">
        <f>+'C-1000'!G19</f>
        <v>32950992.050000001</v>
      </c>
      <c r="E16" s="9"/>
      <c r="F16" s="10"/>
      <c r="G16" s="2"/>
      <c r="H16" s="2"/>
    </row>
    <row r="17" spans="1:8" hidden="1" x14ac:dyDescent="0.25">
      <c r="A17" s="212">
        <v>114</v>
      </c>
      <c r="B17" s="14" t="s">
        <v>6</v>
      </c>
      <c r="C17" s="14"/>
      <c r="D17" s="213">
        <v>0</v>
      </c>
      <c r="E17" s="9"/>
      <c r="F17" s="10"/>
      <c r="G17" s="2"/>
      <c r="H17" s="2"/>
    </row>
    <row r="18" spans="1:8" x14ac:dyDescent="0.25">
      <c r="A18" s="212">
        <v>1200</v>
      </c>
      <c r="B18" s="14" t="s">
        <v>7</v>
      </c>
      <c r="C18" s="14"/>
      <c r="D18" s="214">
        <f>SUM(D19:D22)</f>
        <v>3545427.62</v>
      </c>
      <c r="E18" s="9"/>
      <c r="F18" s="10"/>
      <c r="G18" s="2"/>
      <c r="H18" s="2"/>
    </row>
    <row r="19" spans="1:8" hidden="1" x14ac:dyDescent="0.25">
      <c r="A19" s="212">
        <v>121</v>
      </c>
      <c r="B19" s="14" t="s">
        <v>8</v>
      </c>
      <c r="C19" s="14"/>
      <c r="D19" s="213">
        <f>+'C-1000'!G25</f>
        <v>437042.79</v>
      </c>
      <c r="E19" s="9"/>
      <c r="F19" s="10"/>
      <c r="G19" s="2"/>
      <c r="H19" s="2"/>
    </row>
    <row r="20" spans="1:8" hidden="1" x14ac:dyDescent="0.25">
      <c r="A20" s="212">
        <v>122</v>
      </c>
      <c r="B20" s="14" t="s">
        <v>9</v>
      </c>
      <c r="C20" s="14"/>
      <c r="D20" s="213">
        <f>+'C-1000'!G27</f>
        <v>598134.16</v>
      </c>
      <c r="E20" s="9"/>
      <c r="F20" s="10"/>
      <c r="G20" s="2"/>
      <c r="H20" s="2"/>
    </row>
    <row r="21" spans="1:8" hidden="1" x14ac:dyDescent="0.25">
      <c r="A21" s="212">
        <v>123</v>
      </c>
      <c r="B21" s="14" t="s">
        <v>10</v>
      </c>
      <c r="C21" s="14"/>
      <c r="D21" s="213">
        <f>+'C-1000'!G28</f>
        <v>2510250.67</v>
      </c>
      <c r="E21" s="9"/>
      <c r="F21" s="10"/>
      <c r="G21" s="2"/>
      <c r="H21" s="2"/>
    </row>
    <row r="22" spans="1:8" hidden="1" x14ac:dyDescent="0.25">
      <c r="A22" s="212">
        <v>124</v>
      </c>
      <c r="B22" s="14" t="s">
        <v>11</v>
      </c>
      <c r="C22" s="14"/>
      <c r="D22" s="213">
        <v>0</v>
      </c>
      <c r="E22" s="9"/>
      <c r="F22" s="10"/>
      <c r="G22" s="2"/>
      <c r="H22" s="2"/>
    </row>
    <row r="23" spans="1:8" x14ac:dyDescent="0.25">
      <c r="A23" s="212">
        <v>1300</v>
      </c>
      <c r="B23" s="14" t="s">
        <v>12</v>
      </c>
      <c r="C23" s="14"/>
      <c r="D23" s="213">
        <f>SUM(D24:D31)</f>
        <v>18901345.84</v>
      </c>
      <c r="E23" s="9"/>
      <c r="F23" s="10"/>
      <c r="G23" s="2"/>
      <c r="H23" s="2"/>
    </row>
    <row r="24" spans="1:8" hidden="1" x14ac:dyDescent="0.25">
      <c r="A24" s="212">
        <v>131</v>
      </c>
      <c r="B24" s="14" t="s">
        <v>13</v>
      </c>
      <c r="C24" s="14"/>
      <c r="D24" s="213">
        <f>+'C-1000'!G35</f>
        <v>1166839.58</v>
      </c>
      <c r="E24" s="9"/>
      <c r="F24" s="10"/>
      <c r="G24" s="2"/>
      <c r="H24" s="2"/>
    </row>
    <row r="25" spans="1:8" hidden="1" x14ac:dyDescent="0.25">
      <c r="A25" s="212">
        <v>132</v>
      </c>
      <c r="B25" s="14" t="s">
        <v>14</v>
      </c>
      <c r="C25" s="14"/>
      <c r="D25" s="213">
        <f>+'C-1000'!G37</f>
        <v>6974256.6200000001</v>
      </c>
      <c r="E25" s="9"/>
      <c r="F25" s="10"/>
      <c r="G25" s="2"/>
      <c r="H25" s="2"/>
    </row>
    <row r="26" spans="1:8" hidden="1" x14ac:dyDescent="0.25">
      <c r="A26" s="212">
        <v>133</v>
      </c>
      <c r="B26" s="14" t="s">
        <v>15</v>
      </c>
      <c r="C26" s="14"/>
      <c r="D26" s="213">
        <v>0</v>
      </c>
      <c r="E26" s="9"/>
      <c r="F26" s="10"/>
      <c r="G26" s="2"/>
      <c r="H26" s="2"/>
    </row>
    <row r="27" spans="1:8" hidden="1" x14ac:dyDescent="0.25">
      <c r="A27" s="212">
        <v>134</v>
      </c>
      <c r="B27" s="14" t="s">
        <v>16</v>
      </c>
      <c r="C27" s="14"/>
      <c r="D27" s="213">
        <f>+'C-1000'!G41</f>
        <v>10757689.34</v>
      </c>
      <c r="E27" s="9"/>
      <c r="F27" s="10"/>
      <c r="G27" s="2"/>
      <c r="H27" s="2"/>
    </row>
    <row r="28" spans="1:8" hidden="1" x14ac:dyDescent="0.25">
      <c r="A28" s="212">
        <v>135</v>
      </c>
      <c r="B28" s="14" t="s">
        <v>17</v>
      </c>
      <c r="C28" s="14"/>
      <c r="D28" s="213">
        <v>0</v>
      </c>
      <c r="E28" s="9"/>
      <c r="F28" s="10"/>
      <c r="G28" s="2"/>
      <c r="H28" s="2"/>
    </row>
    <row r="29" spans="1:8" hidden="1" x14ac:dyDescent="0.25">
      <c r="A29" s="212">
        <v>136</v>
      </c>
      <c r="B29" s="14" t="s">
        <v>18</v>
      </c>
      <c r="C29" s="14"/>
      <c r="D29" s="213">
        <v>0</v>
      </c>
      <c r="E29" s="9"/>
      <c r="F29" s="10"/>
      <c r="G29" s="2"/>
      <c r="H29" s="2"/>
    </row>
    <row r="30" spans="1:8" hidden="1" x14ac:dyDescent="0.25">
      <c r="A30" s="212">
        <v>137</v>
      </c>
      <c r="B30" s="14" t="s">
        <v>19</v>
      </c>
      <c r="C30" s="14"/>
      <c r="D30" s="213">
        <f>+'C-1000'!G48</f>
        <v>2560.3000000000002</v>
      </c>
      <c r="E30" s="9"/>
      <c r="F30" s="10"/>
      <c r="G30" s="2"/>
      <c r="H30" s="2"/>
    </row>
    <row r="31" spans="1:8" hidden="1" x14ac:dyDescent="0.25">
      <c r="A31" s="212">
        <v>138</v>
      </c>
      <c r="B31" s="14" t="s">
        <v>20</v>
      </c>
      <c r="C31" s="14"/>
      <c r="D31" s="213">
        <f>+'C-1000'!G50</f>
        <v>0</v>
      </c>
      <c r="E31" s="9"/>
      <c r="F31" s="10"/>
      <c r="G31" s="2"/>
      <c r="H31" s="2"/>
    </row>
    <row r="32" spans="1:8" x14ac:dyDescent="0.25">
      <c r="A32" s="212">
        <v>1400</v>
      </c>
      <c r="B32" s="14" t="s">
        <v>21</v>
      </c>
      <c r="C32" s="14"/>
      <c r="D32" s="213">
        <f>SUM(D33:D36)</f>
        <v>3349193.3</v>
      </c>
      <c r="E32" s="9"/>
      <c r="F32" s="10"/>
      <c r="G32" s="2"/>
      <c r="H32" s="2"/>
    </row>
    <row r="33" spans="1:8" hidden="1" x14ac:dyDescent="0.25">
      <c r="A33" s="212">
        <v>141</v>
      </c>
      <c r="B33" s="14" t="s">
        <v>22</v>
      </c>
      <c r="C33" s="14"/>
      <c r="D33" s="213">
        <f>+'C-1000'!G55</f>
        <v>3349193.3</v>
      </c>
      <c r="E33" s="9"/>
      <c r="F33" s="10"/>
      <c r="G33" s="2"/>
      <c r="H33" s="2"/>
    </row>
    <row r="34" spans="1:8" hidden="1" x14ac:dyDescent="0.25">
      <c r="A34" s="212">
        <v>142</v>
      </c>
      <c r="B34" s="14" t="s">
        <v>23</v>
      </c>
      <c r="C34" s="14"/>
      <c r="D34" s="213">
        <v>0</v>
      </c>
      <c r="E34" s="9"/>
      <c r="F34" s="10"/>
      <c r="G34" s="2"/>
      <c r="H34" s="2"/>
    </row>
    <row r="35" spans="1:8" hidden="1" x14ac:dyDescent="0.25">
      <c r="A35" s="212">
        <v>143</v>
      </c>
      <c r="B35" s="14" t="s">
        <v>24</v>
      </c>
      <c r="C35" s="14"/>
      <c r="D35" s="213">
        <v>0</v>
      </c>
      <c r="E35" s="9"/>
      <c r="F35" s="10"/>
      <c r="G35" s="2"/>
      <c r="H35" s="2"/>
    </row>
    <row r="36" spans="1:8" hidden="1" x14ac:dyDescent="0.25">
      <c r="A36" s="212">
        <v>144</v>
      </c>
      <c r="B36" s="14" t="s">
        <v>25</v>
      </c>
      <c r="C36" s="14"/>
      <c r="D36" s="213">
        <v>0</v>
      </c>
      <c r="E36" s="9"/>
      <c r="F36" s="10"/>
      <c r="G36" s="2"/>
      <c r="H36" s="2"/>
    </row>
    <row r="37" spans="1:8" x14ac:dyDescent="0.25">
      <c r="A37" s="212">
        <v>1500</v>
      </c>
      <c r="B37" s="14" t="s">
        <v>26</v>
      </c>
      <c r="C37" s="14"/>
      <c r="D37" s="213">
        <f>SUM(D38:D43)</f>
        <v>21412314.859999999</v>
      </c>
      <c r="E37" s="9"/>
      <c r="F37" s="10"/>
      <c r="G37" s="2"/>
      <c r="H37" s="2"/>
    </row>
    <row r="38" spans="1:8" hidden="1" x14ac:dyDescent="0.25">
      <c r="A38" s="212">
        <v>151</v>
      </c>
      <c r="B38" s="14" t="s">
        <v>27</v>
      </c>
      <c r="C38" s="14"/>
      <c r="D38" s="210">
        <v>0</v>
      </c>
      <c r="E38" s="9"/>
      <c r="F38" s="10"/>
      <c r="G38" s="2"/>
      <c r="H38" s="2"/>
    </row>
    <row r="39" spans="1:8" hidden="1" x14ac:dyDescent="0.25">
      <c r="A39" s="212">
        <v>152</v>
      </c>
      <c r="B39" s="14" t="s">
        <v>28</v>
      </c>
      <c r="C39" s="14"/>
      <c r="D39" s="210">
        <f>+'C-1000'!G67</f>
        <v>0</v>
      </c>
      <c r="E39" s="9"/>
      <c r="F39" s="10"/>
      <c r="G39" s="2"/>
      <c r="H39" s="2"/>
    </row>
    <row r="40" spans="1:8" hidden="1" x14ac:dyDescent="0.25">
      <c r="A40" s="212">
        <v>153</v>
      </c>
      <c r="B40" s="14" t="s">
        <v>29</v>
      </c>
      <c r="C40" s="14"/>
      <c r="D40" s="210">
        <f>+'C-1000'!G69</f>
        <v>0</v>
      </c>
      <c r="E40" s="9"/>
      <c r="F40" s="10"/>
      <c r="G40" s="2"/>
      <c r="H40" s="2"/>
    </row>
    <row r="41" spans="1:8" hidden="1" x14ac:dyDescent="0.25">
      <c r="A41" s="212">
        <v>154</v>
      </c>
      <c r="B41" s="14" t="s">
        <v>30</v>
      </c>
      <c r="C41" s="14"/>
      <c r="D41" s="210">
        <f>+'C-1000'!G71</f>
        <v>11250292.870000001</v>
      </c>
      <c r="E41" s="9"/>
      <c r="F41" s="10"/>
      <c r="G41" s="2"/>
      <c r="H41" s="2"/>
    </row>
    <row r="42" spans="1:8" hidden="1" x14ac:dyDescent="0.25">
      <c r="A42" s="212">
        <v>155</v>
      </c>
      <c r="B42" s="14" t="s">
        <v>31</v>
      </c>
      <c r="C42" s="14"/>
      <c r="D42" s="210">
        <v>0</v>
      </c>
      <c r="E42" s="9"/>
      <c r="F42" s="10"/>
      <c r="G42" s="2"/>
      <c r="H42" s="2"/>
    </row>
    <row r="43" spans="1:8" hidden="1" x14ac:dyDescent="0.25">
      <c r="A43" s="212">
        <v>159</v>
      </c>
      <c r="B43" s="14" t="s">
        <v>26</v>
      </c>
      <c r="C43" s="14"/>
      <c r="D43" s="210">
        <f>+'C-1000'!G75</f>
        <v>10162021.99</v>
      </c>
      <c r="E43" s="9"/>
      <c r="F43" s="10"/>
      <c r="G43" s="2"/>
      <c r="H43" s="2"/>
    </row>
    <row r="44" spans="1:8" x14ac:dyDescent="0.25">
      <c r="A44" s="212">
        <v>1600</v>
      </c>
      <c r="B44" s="14" t="s">
        <v>32</v>
      </c>
      <c r="C44" s="14"/>
      <c r="D44" s="210">
        <v>0</v>
      </c>
      <c r="E44" s="9"/>
      <c r="F44" s="10"/>
      <c r="G44" s="2"/>
      <c r="H44" s="2"/>
    </row>
    <row r="45" spans="1:8" hidden="1" x14ac:dyDescent="0.25">
      <c r="A45" s="212">
        <v>161</v>
      </c>
      <c r="B45" s="14" t="s">
        <v>33</v>
      </c>
      <c r="C45" s="14"/>
      <c r="D45" s="210">
        <v>0</v>
      </c>
      <c r="E45" s="9"/>
      <c r="F45" s="10"/>
      <c r="G45" s="2"/>
      <c r="H45" s="2"/>
    </row>
    <row r="46" spans="1:8" x14ac:dyDescent="0.25">
      <c r="A46" s="212">
        <v>1700</v>
      </c>
      <c r="B46" s="14" t="s">
        <v>34</v>
      </c>
      <c r="C46" s="14"/>
      <c r="D46" s="210">
        <v>0</v>
      </c>
      <c r="E46" s="9"/>
      <c r="F46" s="10"/>
      <c r="G46" s="2"/>
      <c r="H46" s="2"/>
    </row>
    <row r="47" spans="1:8" hidden="1" x14ac:dyDescent="0.25">
      <c r="A47" s="212">
        <v>171</v>
      </c>
      <c r="B47" s="14" t="s">
        <v>35</v>
      </c>
      <c r="C47" s="14"/>
      <c r="D47" s="210"/>
      <c r="E47" s="9"/>
      <c r="F47" s="10"/>
      <c r="G47" s="2"/>
      <c r="H47" s="2"/>
    </row>
    <row r="48" spans="1:8" hidden="1" x14ac:dyDescent="0.25">
      <c r="A48" s="212">
        <v>172</v>
      </c>
      <c r="B48" s="14" t="s">
        <v>36</v>
      </c>
      <c r="C48" s="14"/>
      <c r="D48" s="210"/>
      <c r="E48" s="9"/>
      <c r="F48" s="10"/>
      <c r="G48" s="2"/>
      <c r="H48" s="2"/>
    </row>
    <row r="49" spans="1:8" x14ac:dyDescent="0.25">
      <c r="A49" s="211" t="s">
        <v>37</v>
      </c>
      <c r="B49" s="8"/>
      <c r="C49" s="8"/>
      <c r="D49" s="208">
        <f>+D50+D59+D63+D73+D83+D91+D94+D100+D104</f>
        <v>9926733.1999999974</v>
      </c>
      <c r="E49" s="11"/>
      <c r="F49" s="7"/>
      <c r="G49" s="2"/>
      <c r="H49" s="2"/>
    </row>
    <row r="50" spans="1:8" x14ac:dyDescent="0.25">
      <c r="A50" s="212">
        <v>2100</v>
      </c>
      <c r="B50" s="14" t="s">
        <v>38</v>
      </c>
      <c r="C50" s="14"/>
      <c r="D50" s="213">
        <f>SUM(D51:D58)</f>
        <v>861814.83</v>
      </c>
      <c r="E50" s="9"/>
      <c r="F50" s="10"/>
      <c r="G50" s="2"/>
      <c r="H50" s="2"/>
    </row>
    <row r="51" spans="1:8" hidden="1" x14ac:dyDescent="0.25">
      <c r="A51" s="212">
        <v>211</v>
      </c>
      <c r="B51" s="14" t="s">
        <v>39</v>
      </c>
      <c r="C51" s="14"/>
      <c r="D51" s="213">
        <f>+'C-2000'!$G12</f>
        <v>256680.72999999998</v>
      </c>
      <c r="E51" s="9"/>
      <c r="F51" s="10"/>
      <c r="G51" s="2"/>
      <c r="H51" s="2"/>
    </row>
    <row r="52" spans="1:8" hidden="1" x14ac:dyDescent="0.25">
      <c r="A52" s="212">
        <v>212</v>
      </c>
      <c r="B52" s="14" t="s">
        <v>40</v>
      </c>
      <c r="C52" s="14"/>
      <c r="D52" s="213">
        <f>+'C-2000'!$G14</f>
        <v>73646.070000000007</v>
      </c>
      <c r="E52" s="9"/>
      <c r="F52" s="10"/>
      <c r="G52" s="2"/>
      <c r="H52" s="2"/>
    </row>
    <row r="53" spans="1:8" hidden="1" x14ac:dyDescent="0.25">
      <c r="A53" s="212">
        <v>213</v>
      </c>
      <c r="B53" s="14" t="s">
        <v>41</v>
      </c>
      <c r="C53" s="14"/>
      <c r="D53" s="213">
        <f>+'C-2000'!$G16</f>
        <v>0</v>
      </c>
      <c r="E53" s="9"/>
      <c r="F53" s="10"/>
      <c r="G53" s="2"/>
      <c r="H53" s="2"/>
    </row>
    <row r="54" spans="1:8" hidden="1" x14ac:dyDescent="0.25">
      <c r="A54" s="212">
        <v>214</v>
      </c>
      <c r="B54" s="14" t="s">
        <v>42</v>
      </c>
      <c r="C54" s="14"/>
      <c r="D54" s="213">
        <f>+'C-2000'!$G18</f>
        <v>58684.990000000005</v>
      </c>
      <c r="E54" s="9"/>
      <c r="F54" s="10"/>
      <c r="G54" s="2"/>
      <c r="H54" s="2"/>
    </row>
    <row r="55" spans="1:8" hidden="1" x14ac:dyDescent="0.25">
      <c r="A55" s="212">
        <v>215</v>
      </c>
      <c r="B55" s="14" t="s">
        <v>43</v>
      </c>
      <c r="C55" s="14"/>
      <c r="D55" s="213">
        <f>+'C-2000'!$G20</f>
        <v>185376.15</v>
      </c>
      <c r="E55" s="9"/>
      <c r="F55" s="10"/>
      <c r="G55" s="2"/>
      <c r="H55" s="2"/>
    </row>
    <row r="56" spans="1:8" hidden="1" x14ac:dyDescent="0.25">
      <c r="A56" s="212">
        <v>216</v>
      </c>
      <c r="B56" s="14" t="s">
        <v>44</v>
      </c>
      <c r="C56" s="14"/>
      <c r="D56" s="213">
        <f>+'C-2000'!G22</f>
        <v>287426.89</v>
      </c>
      <c r="E56" s="9"/>
      <c r="F56" s="10"/>
      <c r="G56" s="2"/>
      <c r="H56" s="2"/>
    </row>
    <row r="57" spans="1:8" hidden="1" x14ac:dyDescent="0.25">
      <c r="A57" s="212">
        <v>217</v>
      </c>
      <c r="B57" s="14" t="s">
        <v>45</v>
      </c>
      <c r="C57" s="14"/>
      <c r="D57" s="213">
        <f>+'C-2000'!G24</f>
        <v>0</v>
      </c>
      <c r="E57" s="9"/>
      <c r="F57" s="10"/>
      <c r="G57" s="2"/>
      <c r="H57" s="2"/>
    </row>
    <row r="58" spans="1:8" hidden="1" x14ac:dyDescent="0.25">
      <c r="A58" s="212">
        <v>218</v>
      </c>
      <c r="B58" s="14" t="s">
        <v>46</v>
      </c>
      <c r="C58" s="14"/>
      <c r="D58" s="213">
        <f>+'C-2000'!G26</f>
        <v>0</v>
      </c>
      <c r="E58" s="9"/>
      <c r="F58" s="10"/>
      <c r="G58" s="2"/>
      <c r="H58" s="2"/>
    </row>
    <row r="59" spans="1:8" x14ac:dyDescent="0.25">
      <c r="A59" s="212">
        <v>2200</v>
      </c>
      <c r="B59" s="14" t="s">
        <v>47</v>
      </c>
      <c r="C59" s="14"/>
      <c r="D59" s="213">
        <f>SUM(D60:D62)</f>
        <v>531410.82999999996</v>
      </c>
      <c r="E59" s="9"/>
      <c r="F59" s="10"/>
      <c r="G59" s="2"/>
      <c r="H59" s="2"/>
    </row>
    <row r="60" spans="1:8" hidden="1" x14ac:dyDescent="0.25">
      <c r="A60" s="212">
        <v>221</v>
      </c>
      <c r="B60" s="14" t="s">
        <v>48</v>
      </c>
      <c r="C60" s="14"/>
      <c r="D60" s="213">
        <f>+'C-2000'!G31</f>
        <v>500689.32</v>
      </c>
      <c r="E60" s="9"/>
      <c r="F60" s="10"/>
      <c r="G60" s="2"/>
      <c r="H60" s="2"/>
    </row>
    <row r="61" spans="1:8" hidden="1" x14ac:dyDescent="0.25">
      <c r="A61" s="212">
        <v>222</v>
      </c>
      <c r="B61" s="14" t="s">
        <v>49</v>
      </c>
      <c r="C61" s="14"/>
      <c r="D61" s="213">
        <f>+'C-2000'!G33</f>
        <v>2749.5</v>
      </c>
      <c r="E61" s="9"/>
      <c r="F61" s="10"/>
      <c r="G61" s="2"/>
      <c r="H61" s="2"/>
    </row>
    <row r="62" spans="1:8" hidden="1" x14ac:dyDescent="0.25">
      <c r="A62" s="212">
        <v>223</v>
      </c>
      <c r="B62" s="14" t="s">
        <v>50</v>
      </c>
      <c r="C62" s="14"/>
      <c r="D62" s="213">
        <f>+'C-2000'!G35</f>
        <v>27972.010000000002</v>
      </c>
      <c r="E62" s="9"/>
      <c r="F62" s="10"/>
      <c r="G62" s="2"/>
      <c r="H62" s="2"/>
    </row>
    <row r="63" spans="1:8" x14ac:dyDescent="0.25">
      <c r="A63" s="212">
        <v>2300</v>
      </c>
      <c r="B63" s="14" t="s">
        <v>51</v>
      </c>
      <c r="C63" s="14"/>
      <c r="D63" s="213">
        <f>SUM(D64:D72)</f>
        <v>0</v>
      </c>
      <c r="E63" s="9"/>
      <c r="F63" s="10"/>
      <c r="G63" s="2"/>
      <c r="H63" s="2"/>
    </row>
    <row r="64" spans="1:8" hidden="1" x14ac:dyDescent="0.25">
      <c r="A64" s="212">
        <v>231</v>
      </c>
      <c r="B64" s="14" t="s">
        <v>52</v>
      </c>
      <c r="C64" s="14"/>
      <c r="D64" s="213">
        <v>0</v>
      </c>
      <c r="E64" s="9"/>
      <c r="F64" s="10"/>
      <c r="G64" s="2"/>
      <c r="H64" s="2"/>
    </row>
    <row r="65" spans="1:8" hidden="1" x14ac:dyDescent="0.25">
      <c r="A65" s="212">
        <v>232</v>
      </c>
      <c r="B65" s="14" t="s">
        <v>53</v>
      </c>
      <c r="C65" s="14"/>
      <c r="D65" s="213">
        <f>+'C-2000'!G43</f>
        <v>0</v>
      </c>
      <c r="E65" s="9"/>
      <c r="F65" s="10"/>
      <c r="G65" s="2"/>
      <c r="H65" s="2"/>
    </row>
    <row r="66" spans="1:8" hidden="1" x14ac:dyDescent="0.25">
      <c r="A66" s="212">
        <v>233</v>
      </c>
      <c r="B66" s="14" t="s">
        <v>54</v>
      </c>
      <c r="C66" s="14"/>
      <c r="D66" s="213">
        <v>0</v>
      </c>
      <c r="E66" s="9"/>
      <c r="F66" s="10"/>
      <c r="G66" s="2"/>
      <c r="H66" s="2"/>
    </row>
    <row r="67" spans="1:8" hidden="1" x14ac:dyDescent="0.25">
      <c r="A67" s="212">
        <v>234</v>
      </c>
      <c r="B67" s="14" t="s">
        <v>55</v>
      </c>
      <c r="C67" s="14"/>
      <c r="D67" s="213">
        <v>0</v>
      </c>
      <c r="E67" s="9"/>
      <c r="F67" s="10"/>
      <c r="G67" s="2"/>
      <c r="H67" s="2"/>
    </row>
    <row r="68" spans="1:8" hidden="1" x14ac:dyDescent="0.25">
      <c r="A68" s="212">
        <v>235</v>
      </c>
      <c r="B68" s="14" t="s">
        <v>56</v>
      </c>
      <c r="C68" s="14"/>
      <c r="D68" s="213">
        <f>+'C-2000'!G51</f>
        <v>0</v>
      </c>
      <c r="E68" s="9"/>
      <c r="F68" s="10"/>
      <c r="G68" s="2"/>
      <c r="H68" s="2"/>
    </row>
    <row r="69" spans="1:8" hidden="1" x14ac:dyDescent="0.25">
      <c r="A69" s="212">
        <v>236</v>
      </c>
      <c r="B69" s="14" t="s">
        <v>57</v>
      </c>
      <c r="C69" s="14"/>
      <c r="D69" s="213">
        <v>0</v>
      </c>
      <c r="E69" s="9"/>
      <c r="F69" s="10"/>
      <c r="G69" s="2"/>
      <c r="H69" s="2"/>
    </row>
    <row r="70" spans="1:8" hidden="1" x14ac:dyDescent="0.25">
      <c r="A70" s="212">
        <v>237</v>
      </c>
      <c r="B70" s="14" t="s">
        <v>58</v>
      </c>
      <c r="C70" s="14"/>
      <c r="D70" s="213">
        <v>0</v>
      </c>
      <c r="E70" s="9"/>
      <c r="F70" s="10"/>
      <c r="G70" s="2"/>
      <c r="H70" s="2"/>
    </row>
    <row r="71" spans="1:8" hidden="1" x14ac:dyDescent="0.25">
      <c r="A71" s="212">
        <v>238</v>
      </c>
      <c r="B71" s="14" t="s">
        <v>59</v>
      </c>
      <c r="C71" s="14"/>
      <c r="D71" s="213">
        <v>0</v>
      </c>
      <c r="E71" s="9"/>
      <c r="F71" s="10"/>
      <c r="G71" s="2"/>
      <c r="H71" s="2"/>
    </row>
    <row r="72" spans="1:8" hidden="1" x14ac:dyDescent="0.25">
      <c r="A72" s="212">
        <v>239</v>
      </c>
      <c r="B72" s="14" t="s">
        <v>60</v>
      </c>
      <c r="C72" s="14"/>
      <c r="D72" s="213">
        <v>0</v>
      </c>
      <c r="E72" s="9"/>
      <c r="F72" s="10"/>
      <c r="G72" s="2"/>
      <c r="H72" s="2"/>
    </row>
    <row r="73" spans="1:8" x14ac:dyDescent="0.25">
      <c r="A73" s="212">
        <v>2400</v>
      </c>
      <c r="B73" s="14" t="s">
        <v>61</v>
      </c>
      <c r="C73" s="14"/>
      <c r="D73" s="213">
        <f>SUM(D74:D82)</f>
        <v>1757063.6099999999</v>
      </c>
      <c r="E73" s="9"/>
      <c r="F73" s="10"/>
      <c r="G73" s="2"/>
      <c r="H73" s="2"/>
    </row>
    <row r="74" spans="1:8" hidden="1" x14ac:dyDescent="0.25">
      <c r="A74" s="212">
        <v>241</v>
      </c>
      <c r="B74" s="14" t="s">
        <v>62</v>
      </c>
      <c r="C74" s="14"/>
      <c r="D74" s="213">
        <f>+'C-2000'!G66</f>
        <v>160123.44</v>
      </c>
      <c r="E74" s="9"/>
      <c r="F74" s="10"/>
      <c r="G74" s="2"/>
      <c r="H74" s="2"/>
    </row>
    <row r="75" spans="1:8" hidden="1" x14ac:dyDescent="0.25">
      <c r="A75" s="212">
        <v>242</v>
      </c>
      <c r="B75" s="14" t="s">
        <v>63</v>
      </c>
      <c r="C75" s="14"/>
      <c r="D75" s="213">
        <f>+'C-2000'!G68</f>
        <v>78199.070000000007</v>
      </c>
      <c r="E75" s="9"/>
      <c r="F75" s="10"/>
      <c r="G75" s="2"/>
      <c r="H75" s="2"/>
    </row>
    <row r="76" spans="1:8" hidden="1" x14ac:dyDescent="0.25">
      <c r="A76" s="212">
        <v>243</v>
      </c>
      <c r="B76" s="14" t="s">
        <v>64</v>
      </c>
      <c r="C76" s="14"/>
      <c r="D76" s="213">
        <f>+'C-2000'!G70</f>
        <v>11636.75</v>
      </c>
      <c r="E76" s="9"/>
      <c r="F76" s="10"/>
      <c r="G76" s="2"/>
      <c r="H76" s="2"/>
    </row>
    <row r="77" spans="1:8" hidden="1" x14ac:dyDescent="0.25">
      <c r="A77" s="212">
        <v>244</v>
      </c>
      <c r="B77" s="14" t="s">
        <v>65</v>
      </c>
      <c r="C77" s="14"/>
      <c r="D77" s="213">
        <f>+'C-2000'!G72</f>
        <v>40795.33</v>
      </c>
      <c r="E77" s="9"/>
      <c r="F77" s="10"/>
      <c r="G77" s="2"/>
      <c r="H77" s="2"/>
    </row>
    <row r="78" spans="1:8" hidden="1" x14ac:dyDescent="0.25">
      <c r="A78" s="212">
        <v>245</v>
      </c>
      <c r="B78" s="14" t="s">
        <v>66</v>
      </c>
      <c r="C78" s="14"/>
      <c r="D78" s="213">
        <f>+'C-2000'!G74</f>
        <v>0</v>
      </c>
      <c r="E78" s="9"/>
      <c r="F78" s="10"/>
      <c r="G78" s="2"/>
      <c r="H78" s="2"/>
    </row>
    <row r="79" spans="1:8" hidden="1" x14ac:dyDescent="0.25">
      <c r="A79" s="212">
        <v>246</v>
      </c>
      <c r="B79" s="14" t="s">
        <v>67</v>
      </c>
      <c r="C79" s="14"/>
      <c r="D79" s="213">
        <f>+'C-2000'!G76</f>
        <v>503360.82</v>
      </c>
      <c r="E79" s="9"/>
      <c r="F79" s="10"/>
      <c r="G79" s="2"/>
      <c r="H79" s="2"/>
    </row>
    <row r="80" spans="1:8" hidden="1" x14ac:dyDescent="0.25">
      <c r="A80" s="212">
        <v>247</v>
      </c>
      <c r="B80" s="14" t="s">
        <v>68</v>
      </c>
      <c r="C80" s="14"/>
      <c r="D80" s="213">
        <f>+'C-2000'!G78</f>
        <v>97494.82</v>
      </c>
      <c r="E80" s="9"/>
      <c r="F80" s="10"/>
      <c r="G80" s="2"/>
      <c r="H80" s="2"/>
    </row>
    <row r="81" spans="1:8" hidden="1" x14ac:dyDescent="0.25">
      <c r="A81" s="212">
        <v>248</v>
      </c>
      <c r="B81" s="14" t="s">
        <v>69</v>
      </c>
      <c r="C81" s="14"/>
      <c r="D81" s="213">
        <f>+'C-2000'!G80</f>
        <v>108403.69</v>
      </c>
      <c r="E81" s="9"/>
      <c r="F81" s="10"/>
      <c r="G81" s="2"/>
      <c r="H81" s="2"/>
    </row>
    <row r="82" spans="1:8" hidden="1" x14ac:dyDescent="0.25">
      <c r="A82" s="212">
        <v>249</v>
      </c>
      <c r="B82" s="14" t="s">
        <v>70</v>
      </c>
      <c r="C82" s="14"/>
      <c r="D82" s="213">
        <f>+'C-2000'!G82</f>
        <v>757049.69</v>
      </c>
      <c r="E82" s="9"/>
      <c r="F82" s="10"/>
      <c r="G82" s="2"/>
      <c r="H82" s="2"/>
    </row>
    <row r="83" spans="1:8" x14ac:dyDescent="0.25">
      <c r="A83" s="212">
        <v>2500</v>
      </c>
      <c r="B83" s="14" t="s">
        <v>71</v>
      </c>
      <c r="C83" s="14"/>
      <c r="D83" s="213">
        <f>SUM(D84:D90)</f>
        <v>74511.56</v>
      </c>
      <c r="E83" s="9"/>
      <c r="F83" s="10"/>
      <c r="G83" s="2"/>
      <c r="H83" s="2"/>
    </row>
    <row r="84" spans="1:8" hidden="1" x14ac:dyDescent="0.25">
      <c r="A84" s="212">
        <v>251</v>
      </c>
      <c r="B84" s="14" t="s">
        <v>72</v>
      </c>
      <c r="C84" s="14"/>
      <c r="D84" s="213">
        <f>+'C-2000'!G88</f>
        <v>0</v>
      </c>
      <c r="E84" s="9"/>
      <c r="F84" s="10"/>
      <c r="G84" s="2"/>
      <c r="H84" s="2"/>
    </row>
    <row r="85" spans="1:8" hidden="1" x14ac:dyDescent="0.25">
      <c r="A85" s="212">
        <v>252</v>
      </c>
      <c r="B85" s="14" t="s">
        <v>73</v>
      </c>
      <c r="C85" s="14"/>
      <c r="D85" s="213">
        <f>+'C-2000'!G90</f>
        <v>5576.83</v>
      </c>
      <c r="E85" s="9"/>
      <c r="F85" s="10"/>
      <c r="G85" s="2"/>
      <c r="H85" s="2"/>
    </row>
    <row r="86" spans="1:8" hidden="1" x14ac:dyDescent="0.25">
      <c r="A86" s="212">
        <v>253</v>
      </c>
      <c r="B86" s="14" t="s">
        <v>74</v>
      </c>
      <c r="C86" s="14"/>
      <c r="D86" s="213">
        <f>+'C-2000'!G92</f>
        <v>13142.48</v>
      </c>
      <c r="E86" s="9"/>
      <c r="F86" s="10"/>
      <c r="G86" s="2"/>
      <c r="H86" s="2"/>
    </row>
    <row r="87" spans="1:8" hidden="1" x14ac:dyDescent="0.25">
      <c r="A87" s="212">
        <v>254</v>
      </c>
      <c r="B87" s="14" t="s">
        <v>75</v>
      </c>
      <c r="C87" s="14"/>
      <c r="D87" s="213">
        <f>+'C-2000'!G94</f>
        <v>0</v>
      </c>
      <c r="E87" s="9"/>
      <c r="F87" s="10"/>
      <c r="G87" s="2"/>
      <c r="H87" s="2"/>
    </row>
    <row r="88" spans="1:8" hidden="1" x14ac:dyDescent="0.25">
      <c r="A88" s="212">
        <v>255</v>
      </c>
      <c r="B88" s="14" t="s">
        <v>76</v>
      </c>
      <c r="C88" s="14"/>
      <c r="D88" s="213">
        <f>+'C-2000'!G96</f>
        <v>0</v>
      </c>
      <c r="E88" s="9"/>
      <c r="F88" s="10"/>
      <c r="G88" s="2"/>
      <c r="H88" s="2"/>
    </row>
    <row r="89" spans="1:8" hidden="1" x14ac:dyDescent="0.25">
      <c r="A89" s="212">
        <v>256</v>
      </c>
      <c r="B89" s="14" t="s">
        <v>77</v>
      </c>
      <c r="C89" s="14"/>
      <c r="D89" s="213">
        <f>+'C-2000'!G98</f>
        <v>55792.25</v>
      </c>
      <c r="E89" s="9"/>
      <c r="F89" s="10"/>
      <c r="G89" s="2"/>
      <c r="H89" s="2"/>
    </row>
    <row r="90" spans="1:8" hidden="1" x14ac:dyDescent="0.25">
      <c r="A90" s="212">
        <v>259</v>
      </c>
      <c r="B90" s="14" t="s">
        <v>78</v>
      </c>
      <c r="C90" s="14"/>
      <c r="D90" s="213">
        <f>+'C-2000'!G100</f>
        <v>0</v>
      </c>
      <c r="E90" s="9"/>
      <c r="F90" s="10"/>
      <c r="G90" s="2"/>
      <c r="H90" s="2"/>
    </row>
    <row r="91" spans="1:8" x14ac:dyDescent="0.25">
      <c r="A91" s="212">
        <v>2600</v>
      </c>
      <c r="B91" s="14" t="s">
        <v>79</v>
      </c>
      <c r="C91" s="14"/>
      <c r="D91" s="213">
        <f>SUM(D92:D93)</f>
        <v>4700784.46</v>
      </c>
      <c r="E91" s="9"/>
      <c r="F91" s="10"/>
      <c r="G91" s="2"/>
      <c r="H91" s="2"/>
    </row>
    <row r="92" spans="1:8" hidden="1" x14ac:dyDescent="0.25">
      <c r="A92" s="212">
        <v>261</v>
      </c>
      <c r="B92" s="14" t="s">
        <v>80</v>
      </c>
      <c r="C92" s="14"/>
      <c r="D92" s="213">
        <f>+'C-2000'!G104</f>
        <v>4700784.46</v>
      </c>
      <c r="E92" s="9"/>
      <c r="F92" s="10"/>
      <c r="G92" s="2"/>
      <c r="H92" s="2"/>
    </row>
    <row r="93" spans="1:8" hidden="1" x14ac:dyDescent="0.25">
      <c r="A93" s="212">
        <v>262</v>
      </c>
      <c r="B93" s="14" t="s">
        <v>81</v>
      </c>
      <c r="C93" s="14"/>
      <c r="D93" s="213"/>
      <c r="E93" s="9"/>
      <c r="F93" s="10"/>
      <c r="G93" s="2"/>
      <c r="H93" s="2"/>
    </row>
    <row r="94" spans="1:8" x14ac:dyDescent="0.25">
      <c r="A94" s="212">
        <v>2700</v>
      </c>
      <c r="B94" s="14" t="s">
        <v>82</v>
      </c>
      <c r="C94" s="14"/>
      <c r="D94" s="213">
        <f>SUM(D95:D99)</f>
        <v>528527.35</v>
      </c>
      <c r="E94" s="9"/>
      <c r="F94" s="10"/>
      <c r="G94" s="2"/>
      <c r="H94" s="2"/>
    </row>
    <row r="95" spans="1:8" hidden="1" x14ac:dyDescent="0.25">
      <c r="A95" s="212">
        <v>271</v>
      </c>
      <c r="B95" s="14" t="s">
        <v>83</v>
      </c>
      <c r="C95" s="14"/>
      <c r="D95" s="213">
        <f>+'C-2000'!G110</f>
        <v>399968.95</v>
      </c>
      <c r="E95" s="9"/>
      <c r="F95" s="10"/>
      <c r="G95" s="2"/>
      <c r="H95" s="2"/>
    </row>
    <row r="96" spans="1:8" hidden="1" x14ac:dyDescent="0.25">
      <c r="A96" s="212">
        <v>272</v>
      </c>
      <c r="B96" s="14" t="s">
        <v>84</v>
      </c>
      <c r="C96" s="14"/>
      <c r="D96" s="213">
        <f>+'C-2000'!G112</f>
        <v>90166.83</v>
      </c>
      <c r="E96" s="9"/>
      <c r="F96" s="10"/>
      <c r="G96" s="2"/>
      <c r="H96" s="2"/>
    </row>
    <row r="97" spans="1:8" hidden="1" x14ac:dyDescent="0.25">
      <c r="A97" s="212">
        <v>273</v>
      </c>
      <c r="B97" s="14" t="s">
        <v>85</v>
      </c>
      <c r="C97" s="14"/>
      <c r="D97" s="213">
        <f>+'C-2000'!G114</f>
        <v>36523.08</v>
      </c>
      <c r="E97" s="9"/>
      <c r="F97" s="10"/>
      <c r="G97" s="2"/>
      <c r="H97" s="2"/>
    </row>
    <row r="98" spans="1:8" hidden="1" x14ac:dyDescent="0.25">
      <c r="A98" s="212">
        <v>274</v>
      </c>
      <c r="B98" s="14" t="s">
        <v>86</v>
      </c>
      <c r="C98" s="14"/>
      <c r="D98" s="213">
        <f>+'C-2000'!G116</f>
        <v>1868.4899999999998</v>
      </c>
      <c r="E98" s="9"/>
      <c r="F98" s="10"/>
      <c r="G98" s="2"/>
      <c r="H98" s="2"/>
    </row>
    <row r="99" spans="1:8" hidden="1" x14ac:dyDescent="0.25">
      <c r="A99" s="212">
        <v>275</v>
      </c>
      <c r="B99" s="14" t="s">
        <v>87</v>
      </c>
      <c r="C99" s="14"/>
      <c r="D99" s="213">
        <f>+'C-2000'!G118</f>
        <v>0</v>
      </c>
      <c r="E99" s="9"/>
      <c r="F99" s="10"/>
      <c r="G99" s="2"/>
      <c r="H99" s="2"/>
    </row>
    <row r="100" spans="1:8" x14ac:dyDescent="0.25">
      <c r="A100" s="212">
        <v>2800</v>
      </c>
      <c r="B100" s="14" t="s">
        <v>88</v>
      </c>
      <c r="C100" s="14"/>
      <c r="D100" s="213">
        <f>SUM(D101:D103)</f>
        <v>4952.03</v>
      </c>
      <c r="E100" s="9"/>
      <c r="F100" s="10"/>
      <c r="G100" s="2"/>
      <c r="H100" s="2"/>
    </row>
    <row r="101" spans="1:8" hidden="1" x14ac:dyDescent="0.25">
      <c r="A101" s="212">
        <v>281</v>
      </c>
      <c r="B101" s="14" t="s">
        <v>89</v>
      </c>
      <c r="C101" s="14"/>
      <c r="D101" s="213" t="str">
        <f>+'[1]C-2000'!P123</f>
        <v xml:space="preserve"> </v>
      </c>
      <c r="E101" s="9"/>
      <c r="F101" s="10"/>
      <c r="G101" s="2"/>
      <c r="H101" s="2"/>
    </row>
    <row r="102" spans="1:8" hidden="1" x14ac:dyDescent="0.25">
      <c r="A102" s="212">
        <v>282</v>
      </c>
      <c r="B102" s="14" t="s">
        <v>90</v>
      </c>
      <c r="C102" s="14"/>
      <c r="D102" s="213">
        <f>+'C-2000'!G125</f>
        <v>4952.03</v>
      </c>
      <c r="E102" s="9"/>
      <c r="F102" s="10"/>
      <c r="G102" s="2"/>
      <c r="H102" s="2"/>
    </row>
    <row r="103" spans="1:8" hidden="1" x14ac:dyDescent="0.25">
      <c r="A103" s="212">
        <v>283</v>
      </c>
      <c r="B103" s="14" t="s">
        <v>91</v>
      </c>
      <c r="C103" s="14"/>
      <c r="D103" s="213" t="str">
        <f>+'[1]C-2000'!P127</f>
        <v xml:space="preserve"> </v>
      </c>
      <c r="E103" s="9"/>
      <c r="F103" s="10"/>
      <c r="G103" s="2"/>
      <c r="H103" s="2"/>
    </row>
    <row r="104" spans="1:8" x14ac:dyDescent="0.25">
      <c r="A104" s="212">
        <v>2900</v>
      </c>
      <c r="B104" s="14" t="s">
        <v>92</v>
      </c>
      <c r="C104" s="14"/>
      <c r="D104" s="213">
        <f>SUM(D105:D113)</f>
        <v>1467668.53</v>
      </c>
      <c r="E104" s="9"/>
      <c r="F104" s="10"/>
      <c r="G104" s="2"/>
      <c r="H104" s="2"/>
    </row>
    <row r="105" spans="1:8" hidden="1" x14ac:dyDescent="0.25">
      <c r="A105" s="212">
        <v>291</v>
      </c>
      <c r="B105" s="14" t="s">
        <v>93</v>
      </c>
      <c r="C105" s="14"/>
      <c r="D105" s="210">
        <f>+'C-2000'!G132</f>
        <v>504336.09</v>
      </c>
      <c r="E105" s="9"/>
      <c r="F105" s="10"/>
      <c r="G105" s="2"/>
      <c r="H105" s="2"/>
    </row>
    <row r="106" spans="1:8" hidden="1" x14ac:dyDescent="0.25">
      <c r="A106" s="212">
        <v>292</v>
      </c>
      <c r="B106" s="14" t="s">
        <v>94</v>
      </c>
      <c r="C106" s="14"/>
      <c r="D106" s="210">
        <f>+'C-2000'!G134</f>
        <v>100240.47</v>
      </c>
      <c r="E106" s="9"/>
      <c r="F106" s="10"/>
      <c r="G106" s="2"/>
      <c r="H106" s="2"/>
    </row>
    <row r="107" spans="1:8" hidden="1" x14ac:dyDescent="0.25">
      <c r="A107" s="212">
        <v>293</v>
      </c>
      <c r="B107" s="14" t="s">
        <v>95</v>
      </c>
      <c r="C107" s="14"/>
      <c r="D107" s="210">
        <f>+'C-2000'!G136</f>
        <v>70162.62</v>
      </c>
      <c r="E107" s="9"/>
      <c r="F107" s="10"/>
      <c r="G107" s="2"/>
      <c r="H107" s="2"/>
    </row>
    <row r="108" spans="1:8" hidden="1" x14ac:dyDescent="0.25">
      <c r="A108" s="212">
        <v>294</v>
      </c>
      <c r="B108" s="14" t="s">
        <v>96</v>
      </c>
      <c r="C108" s="14"/>
      <c r="D108" s="210">
        <f>+'C-2000'!G139</f>
        <v>26424.75</v>
      </c>
      <c r="E108" s="9"/>
      <c r="F108" s="10"/>
      <c r="G108" s="2"/>
      <c r="H108" s="2"/>
    </row>
    <row r="109" spans="1:8" hidden="1" x14ac:dyDescent="0.25">
      <c r="A109" s="212">
        <v>295</v>
      </c>
      <c r="B109" s="14" t="s">
        <v>97</v>
      </c>
      <c r="C109" s="14"/>
      <c r="D109" s="210">
        <f>+'C-2000'!G142</f>
        <v>0</v>
      </c>
      <c r="E109" s="9"/>
      <c r="F109" s="10"/>
      <c r="G109" s="2"/>
      <c r="H109" s="2"/>
    </row>
    <row r="110" spans="1:8" hidden="1" x14ac:dyDescent="0.25">
      <c r="A110" s="212">
        <v>296</v>
      </c>
      <c r="B110" s="14" t="s">
        <v>98</v>
      </c>
      <c r="C110" s="14"/>
      <c r="D110" s="210">
        <f>+'C-2000'!G145</f>
        <v>224088.24</v>
      </c>
      <c r="E110" s="9"/>
      <c r="F110" s="10"/>
      <c r="G110" s="2"/>
      <c r="H110" s="2"/>
    </row>
    <row r="111" spans="1:8" hidden="1" x14ac:dyDescent="0.25">
      <c r="A111" s="212">
        <v>297</v>
      </c>
      <c r="B111" s="14" t="s">
        <v>99</v>
      </c>
      <c r="C111" s="14"/>
      <c r="D111" s="210">
        <f>+'C-2000'!G148</f>
        <v>0</v>
      </c>
      <c r="E111" s="9"/>
      <c r="F111" s="10"/>
      <c r="G111" s="2"/>
      <c r="H111" s="2"/>
    </row>
    <row r="112" spans="1:8" hidden="1" x14ac:dyDescent="0.25">
      <c r="A112" s="212">
        <v>298</v>
      </c>
      <c r="B112" s="14" t="s">
        <v>100</v>
      </c>
      <c r="C112" s="14"/>
      <c r="D112" s="210">
        <f>+'C-2000'!G151</f>
        <v>542416.36</v>
      </c>
      <c r="E112" s="9"/>
      <c r="F112" s="10"/>
      <c r="G112" s="2"/>
      <c r="H112" s="2"/>
    </row>
    <row r="113" spans="1:8" hidden="1" x14ac:dyDescent="0.25">
      <c r="A113" s="212">
        <v>299</v>
      </c>
      <c r="B113" s="14" t="s">
        <v>101</v>
      </c>
      <c r="C113" s="14"/>
      <c r="D113" s="210">
        <f>+'C-2000'!G154</f>
        <v>0</v>
      </c>
      <c r="E113" s="9"/>
      <c r="F113" s="10"/>
      <c r="G113" s="2"/>
      <c r="H113" s="2"/>
    </row>
    <row r="114" spans="1:8" s="18" customFormat="1" x14ac:dyDescent="0.25">
      <c r="A114" s="211" t="s">
        <v>102</v>
      </c>
      <c r="B114" s="15"/>
      <c r="C114" s="15"/>
      <c r="D114" s="215">
        <f>+D115+D125+D135+D145+D155+D165+D173+D183+D189</f>
        <v>9882124.7100000009</v>
      </c>
      <c r="E114" s="16"/>
      <c r="F114" s="7"/>
      <c r="G114" s="17"/>
      <c r="H114" s="17"/>
    </row>
    <row r="115" spans="1:8" s="21" customFormat="1" x14ac:dyDescent="0.25">
      <c r="A115" s="212">
        <v>3100</v>
      </c>
      <c r="B115" s="14" t="s">
        <v>103</v>
      </c>
      <c r="C115" s="14"/>
      <c r="D115" s="216">
        <f>SUM(D116:D124)</f>
        <v>2676364.7200000007</v>
      </c>
      <c r="E115" s="19"/>
      <c r="F115" s="10"/>
      <c r="G115" s="20"/>
      <c r="H115" s="20"/>
    </row>
    <row r="116" spans="1:8" s="21" customFormat="1" hidden="1" x14ac:dyDescent="0.25">
      <c r="A116" s="212">
        <v>311</v>
      </c>
      <c r="B116" s="14" t="s">
        <v>104</v>
      </c>
      <c r="C116" s="14"/>
      <c r="D116" s="216">
        <f>+'C-3000'!G9</f>
        <v>2620800.9900000002</v>
      </c>
      <c r="E116" s="19"/>
      <c r="F116" s="10"/>
      <c r="G116" s="20"/>
      <c r="H116" s="20"/>
    </row>
    <row r="117" spans="1:8" s="21" customFormat="1" hidden="1" x14ac:dyDescent="0.25">
      <c r="A117" s="212">
        <v>312</v>
      </c>
      <c r="B117" s="14" t="s">
        <v>105</v>
      </c>
      <c r="C117" s="14"/>
      <c r="D117" s="216">
        <f>+'C-3000'!G11</f>
        <v>13386.2</v>
      </c>
      <c r="E117" s="19"/>
      <c r="F117" s="10"/>
      <c r="G117" s="20"/>
      <c r="H117" s="20"/>
    </row>
    <row r="118" spans="1:8" s="21" customFormat="1" hidden="1" x14ac:dyDescent="0.25">
      <c r="A118" s="212">
        <v>313</v>
      </c>
      <c r="B118" s="14" t="s">
        <v>106</v>
      </c>
      <c r="C118" s="14"/>
      <c r="D118" s="216">
        <f>+'C-3000'!G13</f>
        <v>0</v>
      </c>
      <c r="E118" s="19"/>
      <c r="F118" s="10"/>
      <c r="G118" s="20"/>
      <c r="H118" s="20"/>
    </row>
    <row r="119" spans="1:8" s="21" customFormat="1" hidden="1" x14ac:dyDescent="0.25">
      <c r="A119" s="212">
        <v>314</v>
      </c>
      <c r="B119" s="14" t="s">
        <v>107</v>
      </c>
      <c r="C119" s="14"/>
      <c r="D119" s="216">
        <f>+'C-3000'!G15</f>
        <v>21014.449999999997</v>
      </c>
      <c r="E119" s="19"/>
      <c r="F119" s="10"/>
      <c r="G119" s="20"/>
      <c r="H119" s="20"/>
    </row>
    <row r="120" spans="1:8" s="21" customFormat="1" hidden="1" x14ac:dyDescent="0.25">
      <c r="A120" s="212">
        <v>315</v>
      </c>
      <c r="B120" s="14" t="s">
        <v>108</v>
      </c>
      <c r="C120" s="14"/>
      <c r="D120" s="216">
        <f>+'C-3000'!G17</f>
        <v>12593.93</v>
      </c>
      <c r="E120" s="19"/>
      <c r="F120" s="10"/>
      <c r="G120" s="20"/>
      <c r="H120" s="20"/>
    </row>
    <row r="121" spans="1:8" s="21" customFormat="1" hidden="1" x14ac:dyDescent="0.25">
      <c r="A121" s="212">
        <v>316</v>
      </c>
      <c r="B121" s="14" t="s">
        <v>109</v>
      </c>
      <c r="C121" s="14"/>
      <c r="D121" s="216">
        <f>+'C-3000'!G19</f>
        <v>370.59</v>
      </c>
      <c r="E121" s="19"/>
      <c r="F121" s="10"/>
      <c r="G121" s="20"/>
      <c r="H121" s="20"/>
    </row>
    <row r="122" spans="1:8" s="21" customFormat="1" hidden="1" x14ac:dyDescent="0.25">
      <c r="A122" s="212">
        <v>317</v>
      </c>
      <c r="B122" s="14" t="s">
        <v>110</v>
      </c>
      <c r="C122" s="14"/>
      <c r="D122" s="216">
        <f>+'C-3000'!G21</f>
        <v>7966.17</v>
      </c>
      <c r="E122" s="19"/>
      <c r="F122" s="10"/>
      <c r="G122" s="20"/>
      <c r="H122" s="20"/>
    </row>
    <row r="123" spans="1:8" s="21" customFormat="1" hidden="1" x14ac:dyDescent="0.25">
      <c r="A123" s="212">
        <v>318</v>
      </c>
      <c r="B123" s="14" t="s">
        <v>111</v>
      </c>
      <c r="C123" s="14"/>
      <c r="D123" s="216">
        <f>+'C-3000'!G23</f>
        <v>232.39</v>
      </c>
      <c r="E123" s="19"/>
      <c r="F123" s="10"/>
      <c r="G123" s="20"/>
      <c r="H123" s="20"/>
    </row>
    <row r="124" spans="1:8" s="21" customFormat="1" hidden="1" x14ac:dyDescent="0.25">
      <c r="A124" s="212">
        <v>319</v>
      </c>
      <c r="B124" s="14" t="s">
        <v>112</v>
      </c>
      <c r="C124" s="14"/>
      <c r="D124" s="216">
        <f>+'C-3000'!G25</f>
        <v>0</v>
      </c>
      <c r="E124" s="19"/>
      <c r="F124" s="10"/>
      <c r="G124" s="20"/>
      <c r="H124" s="20"/>
    </row>
    <row r="125" spans="1:8" s="21" customFormat="1" x14ac:dyDescent="0.25">
      <c r="A125" s="212">
        <v>3200</v>
      </c>
      <c r="B125" s="14" t="s">
        <v>113</v>
      </c>
      <c r="C125" s="14"/>
      <c r="D125" s="216">
        <f>SUM(D126:D134)</f>
        <v>979624.11</v>
      </c>
      <c r="E125" s="19"/>
      <c r="F125" s="10"/>
      <c r="G125" s="20"/>
      <c r="H125" s="20"/>
    </row>
    <row r="126" spans="1:8" s="21" customFormat="1" hidden="1" x14ac:dyDescent="0.25">
      <c r="A126" s="212">
        <v>321</v>
      </c>
      <c r="B126" s="14" t="s">
        <v>114</v>
      </c>
      <c r="C126" s="14"/>
      <c r="D126" s="216">
        <v>0</v>
      </c>
      <c r="E126" s="19"/>
      <c r="F126" s="10"/>
      <c r="G126" s="20"/>
      <c r="H126" s="20"/>
    </row>
    <row r="127" spans="1:8" s="21" customFormat="1" hidden="1" x14ac:dyDescent="0.25">
      <c r="A127" s="212">
        <v>322</v>
      </c>
      <c r="B127" s="14" t="s">
        <v>115</v>
      </c>
      <c r="C127" s="14"/>
      <c r="D127" s="216">
        <f>+'C-3000'!G31</f>
        <v>186454.34</v>
      </c>
      <c r="E127" s="19"/>
      <c r="F127" s="10"/>
      <c r="G127" s="20"/>
      <c r="H127" s="20"/>
    </row>
    <row r="128" spans="1:8" s="21" customFormat="1" hidden="1" x14ac:dyDescent="0.25">
      <c r="A128" s="212">
        <v>323</v>
      </c>
      <c r="B128" s="14" t="s">
        <v>116</v>
      </c>
      <c r="C128" s="14"/>
      <c r="D128" s="216">
        <f>+'C-3000'!G33</f>
        <v>205634.33</v>
      </c>
      <c r="E128" s="19"/>
      <c r="F128" s="10"/>
      <c r="G128" s="20"/>
      <c r="H128" s="20"/>
    </row>
    <row r="129" spans="1:8" s="21" customFormat="1" hidden="1" x14ac:dyDescent="0.25">
      <c r="A129" s="212">
        <v>324</v>
      </c>
      <c r="B129" s="14" t="s">
        <v>117</v>
      </c>
      <c r="C129" s="14"/>
      <c r="D129" s="216"/>
      <c r="E129" s="19"/>
      <c r="F129" s="10"/>
      <c r="G129" s="20"/>
      <c r="H129" s="20"/>
    </row>
    <row r="130" spans="1:8" s="21" customFormat="1" hidden="1" x14ac:dyDescent="0.25">
      <c r="A130" s="212">
        <v>325</v>
      </c>
      <c r="B130" s="14" t="s">
        <v>118</v>
      </c>
      <c r="C130" s="14"/>
      <c r="D130" s="216">
        <f>+'C-3000'!G37</f>
        <v>0</v>
      </c>
      <c r="E130" s="19"/>
      <c r="F130" s="10"/>
      <c r="G130" s="20"/>
      <c r="H130" s="20"/>
    </row>
    <row r="131" spans="1:8" s="21" customFormat="1" hidden="1" x14ac:dyDescent="0.25">
      <c r="A131" s="212">
        <v>326</v>
      </c>
      <c r="B131" s="14" t="s">
        <v>119</v>
      </c>
      <c r="C131" s="14"/>
      <c r="D131" s="216">
        <f>+'C-3000'!G39</f>
        <v>4446.8100000000004</v>
      </c>
      <c r="E131" s="19"/>
      <c r="F131" s="10"/>
      <c r="G131" s="20"/>
      <c r="H131" s="20"/>
    </row>
    <row r="132" spans="1:8" s="21" customFormat="1" hidden="1" x14ac:dyDescent="0.25">
      <c r="A132" s="212">
        <v>327</v>
      </c>
      <c r="B132" s="14" t="s">
        <v>120</v>
      </c>
      <c r="C132" s="14"/>
      <c r="D132" s="216"/>
      <c r="E132" s="19"/>
      <c r="F132" s="10"/>
      <c r="G132" s="20"/>
      <c r="H132" s="20"/>
    </row>
    <row r="133" spans="1:8" s="21" customFormat="1" hidden="1" x14ac:dyDescent="0.25">
      <c r="A133" s="212">
        <v>328</v>
      </c>
      <c r="B133" s="14" t="s">
        <v>121</v>
      </c>
      <c r="C133" s="14"/>
      <c r="D133" s="216"/>
      <c r="E133" s="19"/>
      <c r="F133" s="10"/>
      <c r="G133" s="20"/>
      <c r="H133" s="20"/>
    </row>
    <row r="134" spans="1:8" s="21" customFormat="1" hidden="1" x14ac:dyDescent="0.25">
      <c r="A134" s="212">
        <v>329</v>
      </c>
      <c r="B134" s="14" t="s">
        <v>122</v>
      </c>
      <c r="C134" s="14"/>
      <c r="D134" s="216">
        <f>+'C-3000'!G45</f>
        <v>583088.63</v>
      </c>
      <c r="E134" s="19"/>
      <c r="F134" s="10"/>
      <c r="G134" s="20"/>
      <c r="H134" s="20"/>
    </row>
    <row r="135" spans="1:8" s="21" customFormat="1" x14ac:dyDescent="0.25">
      <c r="A135" s="212">
        <v>3300</v>
      </c>
      <c r="B135" s="14" t="s">
        <v>123</v>
      </c>
      <c r="C135" s="14"/>
      <c r="D135" s="216">
        <f>SUM(D136:D144)</f>
        <v>730898.53</v>
      </c>
      <c r="E135" s="19"/>
      <c r="F135" s="10"/>
      <c r="G135" s="20"/>
      <c r="H135" s="20"/>
    </row>
    <row r="136" spans="1:8" s="21" customFormat="1" hidden="1" x14ac:dyDescent="0.25">
      <c r="A136" s="212">
        <v>331</v>
      </c>
      <c r="B136" s="14" t="s">
        <v>124</v>
      </c>
      <c r="C136" s="14"/>
      <c r="D136" s="216">
        <f>+'C-3000'!G50</f>
        <v>664075.28</v>
      </c>
      <c r="E136" s="19"/>
      <c r="F136" s="10"/>
      <c r="G136" s="20"/>
      <c r="H136" s="20"/>
    </row>
    <row r="137" spans="1:8" s="21" customFormat="1" hidden="1" x14ac:dyDescent="0.25">
      <c r="A137" s="212">
        <v>332</v>
      </c>
      <c r="B137" s="14" t="s">
        <v>125</v>
      </c>
      <c r="C137" s="14"/>
      <c r="D137" s="216">
        <f>+'C-3000'!G52</f>
        <v>26048.240000000002</v>
      </c>
      <c r="E137" s="19"/>
      <c r="F137" s="10"/>
      <c r="G137" s="20"/>
      <c r="H137" s="20"/>
    </row>
    <row r="138" spans="1:8" s="21" customFormat="1" hidden="1" x14ac:dyDescent="0.25">
      <c r="A138" s="212">
        <v>333</v>
      </c>
      <c r="B138" s="14" t="s">
        <v>126</v>
      </c>
      <c r="C138" s="14"/>
      <c r="D138" s="216">
        <f>+'C-3000'!G54</f>
        <v>0</v>
      </c>
      <c r="E138" s="19"/>
      <c r="F138" s="10"/>
      <c r="G138" s="20"/>
      <c r="H138" s="20"/>
    </row>
    <row r="139" spans="1:8" s="21" customFormat="1" hidden="1" x14ac:dyDescent="0.25">
      <c r="A139" s="212">
        <v>334</v>
      </c>
      <c r="B139" s="14" t="s">
        <v>127</v>
      </c>
      <c r="C139" s="14"/>
      <c r="D139" s="216">
        <f>+'C-3000'!G57</f>
        <v>19163.330000000002</v>
      </c>
      <c r="E139" s="19"/>
      <c r="F139" s="10"/>
      <c r="G139" s="20"/>
      <c r="H139" s="20"/>
    </row>
    <row r="140" spans="1:8" s="21" customFormat="1" hidden="1" x14ac:dyDescent="0.25">
      <c r="A140" s="212">
        <v>335</v>
      </c>
      <c r="B140" s="14" t="s">
        <v>128</v>
      </c>
      <c r="C140" s="14"/>
      <c r="D140" s="216">
        <f>+'C-3000'!G59</f>
        <v>0</v>
      </c>
      <c r="E140" s="19"/>
      <c r="F140" s="10"/>
      <c r="G140" s="20"/>
      <c r="H140" s="20"/>
    </row>
    <row r="141" spans="1:8" s="21" customFormat="1" hidden="1" x14ac:dyDescent="0.25">
      <c r="A141" s="212">
        <v>336</v>
      </c>
      <c r="B141" s="14" t="s">
        <v>129</v>
      </c>
      <c r="C141" s="14"/>
      <c r="D141" s="216">
        <f>+'C-3000'!G61</f>
        <v>21611.68</v>
      </c>
      <c r="E141" s="19"/>
      <c r="F141" s="10"/>
      <c r="G141" s="20"/>
      <c r="H141" s="20"/>
    </row>
    <row r="142" spans="1:8" s="21" customFormat="1" hidden="1" x14ac:dyDescent="0.25">
      <c r="A142" s="212">
        <v>337</v>
      </c>
      <c r="B142" s="14" t="s">
        <v>130</v>
      </c>
      <c r="C142" s="14"/>
      <c r="D142" s="216">
        <f>+'C-3000'!G63</f>
        <v>0</v>
      </c>
      <c r="E142" s="19"/>
      <c r="F142" s="10"/>
      <c r="G142" s="20"/>
      <c r="H142" s="20"/>
    </row>
    <row r="143" spans="1:8" s="21" customFormat="1" hidden="1" x14ac:dyDescent="0.25">
      <c r="A143" s="212">
        <v>338</v>
      </c>
      <c r="B143" s="14" t="s">
        <v>131</v>
      </c>
      <c r="C143" s="14"/>
      <c r="D143" s="216">
        <f>+'C-3000'!G65</f>
        <v>0</v>
      </c>
      <c r="E143" s="19"/>
      <c r="F143" s="10"/>
      <c r="G143" s="20"/>
      <c r="H143" s="20"/>
    </row>
    <row r="144" spans="1:8" s="21" customFormat="1" hidden="1" x14ac:dyDescent="0.25">
      <c r="A144" s="212">
        <v>339</v>
      </c>
      <c r="B144" s="14" t="s">
        <v>123</v>
      </c>
      <c r="C144" s="14"/>
      <c r="D144" s="216">
        <f>+'C-3000'!G67</f>
        <v>0</v>
      </c>
      <c r="E144" s="19"/>
      <c r="F144" s="10"/>
      <c r="G144" s="20"/>
      <c r="H144" s="20"/>
    </row>
    <row r="145" spans="1:8" s="21" customFormat="1" x14ac:dyDescent="0.25">
      <c r="A145" s="212">
        <v>3400</v>
      </c>
      <c r="B145" s="14" t="s">
        <v>132</v>
      </c>
      <c r="C145" s="14"/>
      <c r="D145" s="216">
        <f>SUM(D146:D154)</f>
        <v>668209.08000000007</v>
      </c>
      <c r="E145" s="19"/>
      <c r="F145" s="10"/>
      <c r="G145" s="20"/>
      <c r="H145" s="20"/>
    </row>
    <row r="146" spans="1:8" s="21" customFormat="1" hidden="1" x14ac:dyDescent="0.25">
      <c r="A146" s="212">
        <v>341</v>
      </c>
      <c r="B146" s="14" t="s">
        <v>133</v>
      </c>
      <c r="C146" s="14"/>
      <c r="D146" s="216">
        <f>+'C-3000'!G71</f>
        <v>365647.06000000006</v>
      </c>
      <c r="E146" s="19"/>
      <c r="F146" s="10"/>
      <c r="G146" s="20"/>
      <c r="H146" s="20"/>
    </row>
    <row r="147" spans="1:8" s="21" customFormat="1" hidden="1" x14ac:dyDescent="0.25">
      <c r="A147" s="212">
        <v>342</v>
      </c>
      <c r="B147" s="14" t="s">
        <v>134</v>
      </c>
      <c r="C147" s="14"/>
      <c r="D147" s="216">
        <f>+'C-3000'!G73</f>
        <v>0</v>
      </c>
      <c r="E147" s="19"/>
      <c r="F147" s="10"/>
      <c r="G147" s="20"/>
      <c r="H147" s="20"/>
    </row>
    <row r="148" spans="1:8" s="21" customFormat="1" hidden="1" x14ac:dyDescent="0.25">
      <c r="A148" s="212">
        <v>343</v>
      </c>
      <c r="B148" s="14" t="s">
        <v>135</v>
      </c>
      <c r="C148" s="14"/>
      <c r="D148" s="216">
        <f>+'C-3000'!G75</f>
        <v>0</v>
      </c>
      <c r="E148" s="19"/>
      <c r="F148" s="10"/>
      <c r="G148" s="20"/>
      <c r="H148" s="20"/>
    </row>
    <row r="149" spans="1:8" s="21" customFormat="1" hidden="1" x14ac:dyDescent="0.25">
      <c r="A149" s="212">
        <v>344</v>
      </c>
      <c r="B149" s="14" t="s">
        <v>136</v>
      </c>
      <c r="C149" s="14"/>
      <c r="D149" s="216">
        <f>+'C-3000'!G77</f>
        <v>0</v>
      </c>
      <c r="E149" s="19"/>
      <c r="F149" s="10"/>
      <c r="G149" s="20"/>
      <c r="H149" s="20"/>
    </row>
    <row r="150" spans="1:8" s="21" customFormat="1" hidden="1" x14ac:dyDescent="0.25">
      <c r="A150" s="212">
        <v>345</v>
      </c>
      <c r="B150" s="14" t="s">
        <v>137</v>
      </c>
      <c r="C150" s="14"/>
      <c r="D150" s="216">
        <f>+'C-3000'!G79</f>
        <v>0</v>
      </c>
      <c r="E150" s="19"/>
      <c r="F150" s="10"/>
      <c r="G150" s="20"/>
      <c r="H150" s="20"/>
    </row>
    <row r="151" spans="1:8" s="21" customFormat="1" hidden="1" x14ac:dyDescent="0.25">
      <c r="A151" s="212">
        <v>346</v>
      </c>
      <c r="B151" s="14" t="s">
        <v>138</v>
      </c>
      <c r="C151" s="14"/>
      <c r="D151" s="216">
        <f>+'C-3000'!G81</f>
        <v>0</v>
      </c>
      <c r="E151" s="19"/>
      <c r="F151" s="10"/>
      <c r="G151" s="20"/>
      <c r="H151" s="20"/>
    </row>
    <row r="152" spans="1:8" s="21" customFormat="1" hidden="1" x14ac:dyDescent="0.25">
      <c r="A152" s="212">
        <v>347</v>
      </c>
      <c r="B152" s="14" t="s">
        <v>139</v>
      </c>
      <c r="C152" s="14"/>
      <c r="D152" s="216">
        <f>+'C-3000'!G83</f>
        <v>294999.78999999998</v>
      </c>
      <c r="E152" s="19"/>
      <c r="F152" s="10"/>
      <c r="G152" s="20"/>
      <c r="H152" s="20"/>
    </row>
    <row r="153" spans="1:8" s="21" customFormat="1" hidden="1" x14ac:dyDescent="0.25">
      <c r="A153" s="212">
        <v>348</v>
      </c>
      <c r="B153" s="14" t="s">
        <v>140</v>
      </c>
      <c r="C153" s="14"/>
      <c r="D153" s="216">
        <f>+'C-3000'!G85</f>
        <v>7562.23</v>
      </c>
      <c r="E153" s="19"/>
      <c r="F153" s="10"/>
      <c r="G153" s="20"/>
      <c r="H153" s="20"/>
    </row>
    <row r="154" spans="1:8" s="21" customFormat="1" hidden="1" x14ac:dyDescent="0.25">
      <c r="A154" s="212">
        <v>349</v>
      </c>
      <c r="B154" s="14" t="s">
        <v>141</v>
      </c>
      <c r="C154" s="14"/>
      <c r="D154" s="216">
        <f>+'C-3000'!G87</f>
        <v>0</v>
      </c>
      <c r="E154" s="19"/>
      <c r="F154" s="10"/>
      <c r="G154" s="20"/>
      <c r="H154" s="20"/>
    </row>
    <row r="155" spans="1:8" s="21" customFormat="1" x14ac:dyDescent="0.25">
      <c r="A155" s="212">
        <v>3500</v>
      </c>
      <c r="B155" s="14" t="s">
        <v>142</v>
      </c>
      <c r="C155" s="14"/>
      <c r="D155" s="216">
        <f>SUM(D156:D164)</f>
        <v>1704160.67</v>
      </c>
      <c r="E155" s="19"/>
      <c r="F155" s="10"/>
      <c r="G155" s="20"/>
      <c r="H155" s="20"/>
    </row>
    <row r="156" spans="1:8" s="21" customFormat="1" hidden="1" x14ac:dyDescent="0.25">
      <c r="A156" s="212">
        <v>351</v>
      </c>
      <c r="B156" s="14" t="s">
        <v>143</v>
      </c>
      <c r="C156" s="14"/>
      <c r="D156" s="216">
        <f>+'C-3000'!G91</f>
        <v>111575.08</v>
      </c>
      <c r="E156" s="19"/>
      <c r="F156" s="10"/>
      <c r="G156" s="20"/>
      <c r="H156" s="20"/>
    </row>
    <row r="157" spans="1:8" s="21" customFormat="1" hidden="1" x14ac:dyDescent="0.25">
      <c r="A157" s="212">
        <v>352</v>
      </c>
      <c r="B157" s="14" t="s">
        <v>144</v>
      </c>
      <c r="C157" s="14"/>
      <c r="D157" s="216">
        <f>+'C-3000'!G93</f>
        <v>31387.46</v>
      </c>
      <c r="E157" s="19"/>
      <c r="F157" s="10"/>
      <c r="G157" s="20"/>
      <c r="H157" s="20"/>
    </row>
    <row r="158" spans="1:8" s="21" customFormat="1" hidden="1" x14ac:dyDescent="0.25">
      <c r="A158" s="212">
        <v>353</v>
      </c>
      <c r="B158" s="14" t="s">
        <v>145</v>
      </c>
      <c r="C158" s="14"/>
      <c r="D158" s="216">
        <f>+'C-3000'!G95</f>
        <v>25841.5</v>
      </c>
      <c r="E158" s="19"/>
      <c r="F158" s="10"/>
      <c r="G158" s="20"/>
      <c r="H158" s="20"/>
    </row>
    <row r="159" spans="1:8" s="21" customFormat="1" hidden="1" x14ac:dyDescent="0.25">
      <c r="A159" s="212">
        <v>354</v>
      </c>
      <c r="B159" s="14" t="s">
        <v>146</v>
      </c>
      <c r="C159" s="14"/>
      <c r="D159" s="216">
        <v>0</v>
      </c>
      <c r="E159" s="19"/>
      <c r="F159" s="10"/>
      <c r="G159" s="20"/>
      <c r="H159" s="20"/>
    </row>
    <row r="160" spans="1:8" s="21" customFormat="1" hidden="1" x14ac:dyDescent="0.25">
      <c r="A160" s="212">
        <v>355</v>
      </c>
      <c r="B160" s="14" t="s">
        <v>147</v>
      </c>
      <c r="C160" s="14"/>
      <c r="D160" s="216">
        <f>+'C-3000'!G100</f>
        <v>758730</v>
      </c>
      <c r="E160" s="19"/>
      <c r="F160" s="10"/>
      <c r="G160" s="20"/>
      <c r="H160" s="20"/>
    </row>
    <row r="161" spans="1:8" s="21" customFormat="1" hidden="1" x14ac:dyDescent="0.25">
      <c r="A161" s="212">
        <v>356</v>
      </c>
      <c r="B161" s="14" t="s">
        <v>148</v>
      </c>
      <c r="C161" s="14"/>
      <c r="D161" s="216">
        <f>+'C-3000'!G102</f>
        <v>0</v>
      </c>
      <c r="E161" s="19"/>
      <c r="F161" s="10"/>
      <c r="G161" s="20"/>
      <c r="H161" s="20"/>
    </row>
    <row r="162" spans="1:8" s="21" customFormat="1" hidden="1" x14ac:dyDescent="0.25">
      <c r="A162" s="212">
        <v>357</v>
      </c>
      <c r="B162" s="14" t="s">
        <v>149</v>
      </c>
      <c r="C162" s="14"/>
      <c r="D162" s="216">
        <f>+'C-3000'!G105</f>
        <v>756823.96</v>
      </c>
      <c r="E162" s="19"/>
      <c r="F162" s="10"/>
      <c r="G162" s="20"/>
      <c r="H162" s="20"/>
    </row>
    <row r="163" spans="1:8" s="21" customFormat="1" hidden="1" x14ac:dyDescent="0.25">
      <c r="A163" s="212">
        <v>358</v>
      </c>
      <c r="B163" s="14" t="s">
        <v>150</v>
      </c>
      <c r="C163" s="14"/>
      <c r="D163" s="216">
        <f>+'C-3000'!G107</f>
        <v>1568.53</v>
      </c>
      <c r="E163" s="19"/>
      <c r="F163" s="10"/>
      <c r="G163" s="20"/>
      <c r="H163" s="20"/>
    </row>
    <row r="164" spans="1:8" s="21" customFormat="1" hidden="1" x14ac:dyDescent="0.25">
      <c r="A164" s="212">
        <v>359</v>
      </c>
      <c r="B164" s="14" t="s">
        <v>151</v>
      </c>
      <c r="C164" s="14"/>
      <c r="D164" s="216">
        <f>+'C-3000'!G109</f>
        <v>18234.14</v>
      </c>
      <c r="E164" s="19"/>
      <c r="F164" s="10"/>
      <c r="G164" s="20"/>
      <c r="H164" s="20"/>
    </row>
    <row r="165" spans="1:8" s="21" customFormat="1" x14ac:dyDescent="0.25">
      <c r="A165" s="212">
        <v>3600</v>
      </c>
      <c r="B165" s="14" t="s">
        <v>152</v>
      </c>
      <c r="C165" s="14"/>
      <c r="D165" s="216">
        <f>SUM(D166:D172)</f>
        <v>409616.22</v>
      </c>
      <c r="E165" s="19"/>
      <c r="F165" s="10"/>
      <c r="G165" s="20"/>
      <c r="H165" s="20"/>
    </row>
    <row r="166" spans="1:8" s="21" customFormat="1" hidden="1" x14ac:dyDescent="0.25">
      <c r="A166" s="212">
        <v>361</v>
      </c>
      <c r="B166" s="14" t="s">
        <v>153</v>
      </c>
      <c r="C166" s="14"/>
      <c r="D166" s="216">
        <f>+'C-3000'!G113</f>
        <v>409616.22</v>
      </c>
      <c r="E166" s="19"/>
      <c r="F166" s="10"/>
      <c r="G166" s="20"/>
      <c r="H166" s="20"/>
    </row>
    <row r="167" spans="1:8" s="21" customFormat="1" hidden="1" x14ac:dyDescent="0.25">
      <c r="A167" s="212">
        <v>362</v>
      </c>
      <c r="B167" s="14" t="s">
        <v>154</v>
      </c>
      <c r="C167" s="14"/>
      <c r="D167" s="216">
        <f>+'[1]C-3000'!P115</f>
        <v>0</v>
      </c>
      <c r="E167" s="19"/>
      <c r="F167" s="10"/>
      <c r="G167" s="20"/>
      <c r="H167" s="20"/>
    </row>
    <row r="168" spans="1:8" s="21" customFormat="1" hidden="1" x14ac:dyDescent="0.25">
      <c r="A168" s="212">
        <v>363</v>
      </c>
      <c r="B168" s="14" t="s">
        <v>155</v>
      </c>
      <c r="C168" s="14"/>
      <c r="D168" s="216"/>
      <c r="E168" s="19"/>
      <c r="F168" s="10"/>
      <c r="G168" s="20"/>
      <c r="H168" s="20"/>
    </row>
    <row r="169" spans="1:8" s="21" customFormat="1" hidden="1" x14ac:dyDescent="0.25">
      <c r="A169" s="212">
        <v>364</v>
      </c>
      <c r="B169" s="14" t="s">
        <v>156</v>
      </c>
      <c r="C169" s="14"/>
      <c r="D169" s="216"/>
      <c r="E169" s="19"/>
      <c r="F169" s="10"/>
      <c r="G169" s="20"/>
      <c r="H169" s="20"/>
    </row>
    <row r="170" spans="1:8" s="21" customFormat="1" hidden="1" x14ac:dyDescent="0.25">
      <c r="A170" s="212">
        <v>365</v>
      </c>
      <c r="B170" s="14" t="s">
        <v>157</v>
      </c>
      <c r="C170" s="14"/>
      <c r="D170" s="216">
        <f>+'[1]C-3000'!P122</f>
        <v>0</v>
      </c>
      <c r="E170" s="19"/>
      <c r="F170" s="10"/>
      <c r="G170" s="20"/>
      <c r="H170" s="20"/>
    </row>
    <row r="171" spans="1:8" s="21" customFormat="1" hidden="1" x14ac:dyDescent="0.25">
      <c r="A171" s="212">
        <v>366</v>
      </c>
      <c r="B171" s="14" t="s">
        <v>158</v>
      </c>
      <c r="C171" s="14"/>
      <c r="D171" s="216">
        <f>+'[1]C-3000'!P124</f>
        <v>0</v>
      </c>
      <c r="E171" s="19"/>
      <c r="F171" s="10"/>
      <c r="G171" s="20"/>
      <c r="H171" s="20"/>
    </row>
    <row r="172" spans="1:8" s="21" customFormat="1" hidden="1" x14ac:dyDescent="0.25">
      <c r="A172" s="212">
        <v>369</v>
      </c>
      <c r="B172" s="14" t="s">
        <v>159</v>
      </c>
      <c r="C172" s="14"/>
      <c r="D172" s="216"/>
      <c r="E172" s="19"/>
      <c r="F172" s="10"/>
      <c r="G172" s="20"/>
      <c r="H172" s="20"/>
    </row>
    <row r="173" spans="1:8" s="21" customFormat="1" x14ac:dyDescent="0.25">
      <c r="A173" s="212">
        <v>3700</v>
      </c>
      <c r="B173" s="14" t="s">
        <v>160</v>
      </c>
      <c r="C173" s="14"/>
      <c r="D173" s="216">
        <f>SUM(D174:D182)</f>
        <v>950909.7</v>
      </c>
      <c r="E173" s="19"/>
      <c r="F173" s="10"/>
      <c r="G173" s="20"/>
      <c r="H173" s="20"/>
    </row>
    <row r="174" spans="1:8" s="21" customFormat="1" hidden="1" x14ac:dyDescent="0.25">
      <c r="A174" s="212">
        <v>371</v>
      </c>
      <c r="B174" s="14" t="s">
        <v>161</v>
      </c>
      <c r="C174" s="14"/>
      <c r="D174" s="216">
        <f>+'C-3000'!G131</f>
        <v>91613.93</v>
      </c>
      <c r="E174" s="19"/>
      <c r="F174" s="10"/>
      <c r="G174" s="20"/>
      <c r="H174" s="20"/>
    </row>
    <row r="175" spans="1:8" s="21" customFormat="1" hidden="1" x14ac:dyDescent="0.25">
      <c r="A175" s="212">
        <v>372</v>
      </c>
      <c r="B175" s="14" t="s">
        <v>162</v>
      </c>
      <c r="C175" s="14"/>
      <c r="D175" s="216">
        <f>+'C-3000'!G133</f>
        <v>0</v>
      </c>
      <c r="E175" s="19"/>
      <c r="F175" s="10"/>
      <c r="G175" s="20"/>
      <c r="H175" s="20"/>
    </row>
    <row r="176" spans="1:8" s="21" customFormat="1" hidden="1" x14ac:dyDescent="0.25">
      <c r="A176" s="212">
        <v>373</v>
      </c>
      <c r="B176" s="14" t="s">
        <v>163</v>
      </c>
      <c r="C176" s="14"/>
      <c r="D176" s="216">
        <f>+'C-3000'!G135</f>
        <v>0</v>
      </c>
      <c r="E176" s="19"/>
      <c r="F176" s="10"/>
      <c r="G176" s="20"/>
      <c r="H176" s="20"/>
    </row>
    <row r="177" spans="1:8" s="21" customFormat="1" hidden="1" x14ac:dyDescent="0.25">
      <c r="A177" s="212">
        <v>374</v>
      </c>
      <c r="B177" s="14" t="s">
        <v>164</v>
      </c>
      <c r="C177" s="14"/>
      <c r="D177" s="216"/>
      <c r="E177" s="19"/>
      <c r="F177" s="10"/>
      <c r="G177" s="20"/>
      <c r="H177" s="20"/>
    </row>
    <row r="178" spans="1:8" s="21" customFormat="1" hidden="1" x14ac:dyDescent="0.25">
      <c r="A178" s="212">
        <v>375</v>
      </c>
      <c r="B178" s="14" t="s">
        <v>165</v>
      </c>
      <c r="C178" s="14"/>
      <c r="D178" s="216">
        <f>+'C-3000'!G139</f>
        <v>859295.77</v>
      </c>
      <c r="E178" s="19"/>
      <c r="F178" s="10"/>
      <c r="G178" s="20"/>
      <c r="H178" s="20"/>
    </row>
    <row r="179" spans="1:8" s="21" customFormat="1" hidden="1" x14ac:dyDescent="0.25">
      <c r="A179" s="212">
        <v>376</v>
      </c>
      <c r="B179" s="14" t="s">
        <v>166</v>
      </c>
      <c r="C179" s="14"/>
      <c r="D179" s="216">
        <f>+'C-3000'!G141</f>
        <v>0</v>
      </c>
      <c r="E179" s="19"/>
      <c r="F179" s="10"/>
      <c r="G179" s="20"/>
      <c r="H179" s="20"/>
    </row>
    <row r="180" spans="1:8" s="21" customFormat="1" hidden="1" x14ac:dyDescent="0.25">
      <c r="A180" s="212">
        <v>377</v>
      </c>
      <c r="B180" s="14" t="s">
        <v>167</v>
      </c>
      <c r="C180" s="14"/>
      <c r="D180" s="216"/>
      <c r="E180" s="19"/>
      <c r="F180" s="10"/>
      <c r="G180" s="20"/>
      <c r="H180" s="20"/>
    </row>
    <row r="181" spans="1:8" s="21" customFormat="1" hidden="1" x14ac:dyDescent="0.25">
      <c r="A181" s="212">
        <v>378</v>
      </c>
      <c r="B181" s="14" t="s">
        <v>168</v>
      </c>
      <c r="C181" s="14"/>
      <c r="D181" s="216"/>
      <c r="E181" s="19"/>
      <c r="F181" s="10"/>
      <c r="G181" s="20"/>
      <c r="H181" s="20"/>
    </row>
    <row r="182" spans="1:8" s="21" customFormat="1" hidden="1" x14ac:dyDescent="0.25">
      <c r="A182" s="212">
        <v>379</v>
      </c>
      <c r="B182" s="14" t="s">
        <v>169</v>
      </c>
      <c r="C182" s="14"/>
      <c r="D182" s="216">
        <f>+'C-3000'!G147</f>
        <v>0</v>
      </c>
      <c r="E182" s="19"/>
      <c r="F182" s="10"/>
      <c r="G182" s="20"/>
      <c r="H182" s="20"/>
    </row>
    <row r="183" spans="1:8" s="21" customFormat="1" x14ac:dyDescent="0.25">
      <c r="A183" s="212">
        <v>3800</v>
      </c>
      <c r="B183" s="14" t="s">
        <v>170</v>
      </c>
      <c r="C183" s="14"/>
      <c r="D183" s="216">
        <f>SUM(D184:D188)</f>
        <v>1760674.5899999999</v>
      </c>
      <c r="E183" s="19"/>
      <c r="F183" s="10"/>
      <c r="G183" s="20"/>
      <c r="H183" s="20"/>
    </row>
    <row r="184" spans="1:8" s="21" customFormat="1" hidden="1" x14ac:dyDescent="0.25">
      <c r="A184" s="212">
        <v>381</v>
      </c>
      <c r="B184" s="14" t="s">
        <v>171</v>
      </c>
      <c r="C184" s="14"/>
      <c r="D184" s="216"/>
      <c r="E184" s="19"/>
      <c r="F184" s="10"/>
      <c r="G184" s="20"/>
      <c r="H184" s="20"/>
    </row>
    <row r="185" spans="1:8" s="21" customFormat="1" hidden="1" x14ac:dyDescent="0.25">
      <c r="A185" s="212">
        <v>382</v>
      </c>
      <c r="B185" s="14" t="s">
        <v>172</v>
      </c>
      <c r="C185" s="14"/>
      <c r="D185" s="216">
        <f>+'C-3000'!G153</f>
        <v>1760674.5899999999</v>
      </c>
      <c r="E185" s="19"/>
      <c r="F185" s="10"/>
      <c r="G185" s="20"/>
      <c r="H185" s="20"/>
    </row>
    <row r="186" spans="1:8" s="21" customFormat="1" hidden="1" x14ac:dyDescent="0.25">
      <c r="A186" s="212">
        <v>383</v>
      </c>
      <c r="B186" s="14" t="s">
        <v>173</v>
      </c>
      <c r="C186" s="14"/>
      <c r="D186" s="216"/>
      <c r="E186" s="19"/>
      <c r="F186" s="10"/>
      <c r="G186" s="20"/>
      <c r="H186" s="20"/>
    </row>
    <row r="187" spans="1:8" s="21" customFormat="1" hidden="1" x14ac:dyDescent="0.25">
      <c r="A187" s="212">
        <v>384</v>
      </c>
      <c r="B187" s="14" t="s">
        <v>174</v>
      </c>
      <c r="C187" s="14"/>
      <c r="D187" s="216"/>
      <c r="E187" s="19"/>
      <c r="F187" s="10"/>
      <c r="G187" s="20"/>
      <c r="H187" s="20"/>
    </row>
    <row r="188" spans="1:8" s="21" customFormat="1" hidden="1" x14ac:dyDescent="0.25">
      <c r="A188" s="212">
        <v>385</v>
      </c>
      <c r="B188" s="14" t="s">
        <v>175</v>
      </c>
      <c r="C188" s="14"/>
      <c r="D188" s="216"/>
      <c r="E188" s="19"/>
      <c r="F188" s="10"/>
      <c r="G188" s="20"/>
      <c r="H188" s="20"/>
    </row>
    <row r="189" spans="1:8" s="21" customFormat="1" x14ac:dyDescent="0.25">
      <c r="A189" s="212">
        <v>3900</v>
      </c>
      <c r="B189" s="14" t="s">
        <v>176</v>
      </c>
      <c r="C189" s="14"/>
      <c r="D189" s="216">
        <f>SUM(D190:D198)</f>
        <v>1667.09</v>
      </c>
      <c r="E189" s="19"/>
      <c r="F189" s="10"/>
      <c r="G189" s="20"/>
      <c r="H189" s="20"/>
    </row>
    <row r="190" spans="1:8" s="21" customFormat="1" hidden="1" x14ac:dyDescent="0.25">
      <c r="A190" s="212">
        <v>391</v>
      </c>
      <c r="B190" s="14" t="s">
        <v>177</v>
      </c>
      <c r="C190" s="14"/>
      <c r="D190" s="216">
        <f>+'C-3000'!G163</f>
        <v>63.3</v>
      </c>
      <c r="E190" s="19"/>
      <c r="F190" s="10"/>
      <c r="G190" s="20"/>
      <c r="H190" s="20"/>
    </row>
    <row r="191" spans="1:8" s="21" customFormat="1" hidden="1" x14ac:dyDescent="0.25">
      <c r="A191" s="212">
        <v>392</v>
      </c>
      <c r="B191" s="14" t="s">
        <v>178</v>
      </c>
      <c r="C191" s="14"/>
      <c r="D191" s="216">
        <f>+'C-3000'!G165</f>
        <v>0</v>
      </c>
      <c r="E191" s="19"/>
      <c r="F191" s="10"/>
      <c r="G191" s="20"/>
      <c r="H191" s="20"/>
    </row>
    <row r="192" spans="1:8" s="21" customFormat="1" hidden="1" x14ac:dyDescent="0.25">
      <c r="A192" s="212">
        <v>393</v>
      </c>
      <c r="B192" s="14" t="s">
        <v>179</v>
      </c>
      <c r="C192" s="14"/>
      <c r="D192" s="216"/>
      <c r="E192" s="19"/>
      <c r="F192" s="10"/>
      <c r="G192" s="20"/>
      <c r="H192" s="20"/>
    </row>
    <row r="193" spans="1:8" s="21" customFormat="1" hidden="1" x14ac:dyDescent="0.25">
      <c r="A193" s="212">
        <v>394</v>
      </c>
      <c r="B193" s="14" t="s">
        <v>180</v>
      </c>
      <c r="C193" s="14"/>
      <c r="D193" s="216">
        <f>+'C-3000'!G169</f>
        <v>0</v>
      </c>
      <c r="E193" s="19"/>
      <c r="F193" s="10"/>
      <c r="G193" s="20"/>
      <c r="H193" s="20"/>
    </row>
    <row r="194" spans="1:8" s="21" customFormat="1" hidden="1" x14ac:dyDescent="0.25">
      <c r="A194" s="212">
        <v>395</v>
      </c>
      <c r="B194" s="14" t="s">
        <v>181</v>
      </c>
      <c r="C194" s="14"/>
      <c r="D194" s="216">
        <f>+'C-3000'!G171</f>
        <v>1577.75</v>
      </c>
      <c r="E194" s="19"/>
      <c r="F194" s="10"/>
      <c r="G194" s="20"/>
      <c r="H194" s="20"/>
    </row>
    <row r="195" spans="1:8" s="21" customFormat="1" hidden="1" x14ac:dyDescent="0.25">
      <c r="A195" s="212">
        <v>396</v>
      </c>
      <c r="B195" s="14" t="s">
        <v>182</v>
      </c>
      <c r="C195" s="14"/>
      <c r="D195" s="216"/>
      <c r="E195" s="19"/>
      <c r="F195" s="10"/>
      <c r="G195" s="20"/>
      <c r="H195" s="20"/>
    </row>
    <row r="196" spans="1:8" s="21" customFormat="1" hidden="1" x14ac:dyDescent="0.25">
      <c r="A196" s="212">
        <v>397</v>
      </c>
      <c r="B196" s="14" t="s">
        <v>183</v>
      </c>
      <c r="C196" s="14"/>
      <c r="D196" s="216"/>
      <c r="E196" s="19"/>
      <c r="F196" s="10"/>
      <c r="G196" s="20"/>
      <c r="H196" s="20"/>
    </row>
    <row r="197" spans="1:8" s="21" customFormat="1" hidden="1" x14ac:dyDescent="0.25">
      <c r="A197" s="212">
        <v>398</v>
      </c>
      <c r="B197" s="14" t="s">
        <v>184</v>
      </c>
      <c r="C197" s="14"/>
      <c r="D197" s="216"/>
      <c r="E197" s="19"/>
      <c r="F197" s="10"/>
      <c r="G197" s="20"/>
      <c r="H197" s="20"/>
    </row>
    <row r="198" spans="1:8" s="21" customFormat="1" hidden="1" x14ac:dyDescent="0.25">
      <c r="A198" s="212">
        <v>399</v>
      </c>
      <c r="B198" s="14" t="s">
        <v>185</v>
      </c>
      <c r="C198" s="14"/>
      <c r="D198" s="216">
        <f>+'C-3000'!G180</f>
        <v>26.04</v>
      </c>
      <c r="E198" s="19"/>
      <c r="F198" s="10"/>
      <c r="G198" s="20"/>
      <c r="H198" s="20"/>
    </row>
    <row r="199" spans="1:8" s="18" customFormat="1" x14ac:dyDescent="0.25">
      <c r="A199" s="211" t="s">
        <v>186</v>
      </c>
      <c r="B199" s="15"/>
      <c r="C199" s="15"/>
      <c r="D199" s="215">
        <f>+D200+D210+D216+D226+D235+D239+D246+D248+D254</f>
        <v>1783516.83</v>
      </c>
      <c r="E199" s="16"/>
      <c r="F199" s="7"/>
      <c r="G199" s="17"/>
      <c r="H199" s="17"/>
    </row>
    <row r="200" spans="1:8" s="21" customFormat="1" x14ac:dyDescent="0.25">
      <c r="A200" s="212">
        <v>4100</v>
      </c>
      <c r="B200" s="14" t="s">
        <v>187</v>
      </c>
      <c r="C200" s="14"/>
      <c r="D200" s="216"/>
      <c r="E200" s="19"/>
      <c r="F200" s="10"/>
      <c r="G200" s="20"/>
      <c r="H200" s="20"/>
    </row>
    <row r="201" spans="1:8" s="21" customFormat="1" hidden="1" x14ac:dyDescent="0.25">
      <c r="A201" s="212">
        <v>411</v>
      </c>
      <c r="B201" s="14" t="s">
        <v>188</v>
      </c>
      <c r="C201" s="14"/>
      <c r="D201" s="216"/>
      <c r="E201" s="19"/>
      <c r="F201" s="10"/>
      <c r="G201" s="20"/>
      <c r="H201" s="20"/>
    </row>
    <row r="202" spans="1:8" s="21" customFormat="1" hidden="1" x14ac:dyDescent="0.25">
      <c r="A202" s="212">
        <v>412</v>
      </c>
      <c r="B202" s="14" t="s">
        <v>189</v>
      </c>
      <c r="C202" s="14"/>
      <c r="D202" s="216"/>
      <c r="E202" s="19"/>
      <c r="F202" s="10"/>
      <c r="G202" s="20"/>
      <c r="H202" s="20"/>
    </row>
    <row r="203" spans="1:8" s="21" customFormat="1" hidden="1" x14ac:dyDescent="0.25">
      <c r="A203" s="212">
        <v>413</v>
      </c>
      <c r="B203" s="14" t="s">
        <v>190</v>
      </c>
      <c r="C203" s="14"/>
      <c r="D203" s="216"/>
      <c r="E203" s="19"/>
      <c r="F203" s="10"/>
      <c r="G203" s="20"/>
      <c r="H203" s="20"/>
    </row>
    <row r="204" spans="1:8" s="21" customFormat="1" hidden="1" x14ac:dyDescent="0.25">
      <c r="A204" s="212">
        <v>414</v>
      </c>
      <c r="B204" s="14" t="s">
        <v>191</v>
      </c>
      <c r="C204" s="14"/>
      <c r="D204" s="216"/>
      <c r="E204" s="19"/>
      <c r="F204" s="10"/>
      <c r="G204" s="20"/>
      <c r="H204" s="20"/>
    </row>
    <row r="205" spans="1:8" s="21" customFormat="1" hidden="1" x14ac:dyDescent="0.25">
      <c r="A205" s="212">
        <v>415</v>
      </c>
      <c r="B205" s="14" t="s">
        <v>192</v>
      </c>
      <c r="C205" s="14"/>
      <c r="D205" s="216"/>
      <c r="E205" s="19"/>
      <c r="F205" s="10"/>
      <c r="G205" s="20"/>
      <c r="H205" s="20"/>
    </row>
    <row r="206" spans="1:8" s="21" customFormat="1" hidden="1" x14ac:dyDescent="0.25">
      <c r="A206" s="212">
        <v>416</v>
      </c>
      <c r="B206" s="14" t="s">
        <v>193</v>
      </c>
      <c r="C206" s="14"/>
      <c r="D206" s="216"/>
      <c r="E206" s="19"/>
      <c r="F206" s="10"/>
      <c r="G206" s="20"/>
      <c r="H206" s="20"/>
    </row>
    <row r="207" spans="1:8" s="21" customFormat="1" hidden="1" x14ac:dyDescent="0.25">
      <c r="A207" s="212">
        <v>417</v>
      </c>
      <c r="B207" s="14" t="s">
        <v>194</v>
      </c>
      <c r="C207" s="14"/>
      <c r="D207" s="216"/>
      <c r="E207" s="19"/>
      <c r="F207" s="10"/>
      <c r="G207" s="20"/>
      <c r="H207" s="20"/>
    </row>
    <row r="208" spans="1:8" s="21" customFormat="1" hidden="1" x14ac:dyDescent="0.25">
      <c r="A208" s="212">
        <v>418</v>
      </c>
      <c r="B208" s="14" t="s">
        <v>195</v>
      </c>
      <c r="C208" s="14"/>
      <c r="D208" s="216"/>
      <c r="E208" s="19"/>
      <c r="F208" s="10"/>
      <c r="G208" s="20"/>
      <c r="H208" s="20"/>
    </row>
    <row r="209" spans="1:8" s="21" customFormat="1" hidden="1" x14ac:dyDescent="0.25">
      <c r="A209" s="212">
        <v>419</v>
      </c>
      <c r="B209" s="14" t="s">
        <v>196</v>
      </c>
      <c r="C209" s="14"/>
      <c r="D209" s="216"/>
      <c r="E209" s="19"/>
      <c r="F209" s="10"/>
      <c r="G209" s="20"/>
      <c r="H209" s="20"/>
    </row>
    <row r="210" spans="1:8" s="21" customFormat="1" x14ac:dyDescent="0.25">
      <c r="A210" s="212">
        <v>4200</v>
      </c>
      <c r="B210" s="14" t="s">
        <v>197</v>
      </c>
      <c r="C210" s="14"/>
      <c r="D210" s="216">
        <v>0</v>
      </c>
      <c r="E210" s="19"/>
      <c r="F210" s="10"/>
      <c r="G210" s="20"/>
      <c r="H210" s="20"/>
    </row>
    <row r="211" spans="1:8" s="21" customFormat="1" hidden="1" x14ac:dyDescent="0.25">
      <c r="A211" s="212">
        <v>421</v>
      </c>
      <c r="B211" s="14" t="s">
        <v>198</v>
      </c>
      <c r="C211" s="14"/>
      <c r="D211" s="216"/>
      <c r="E211" s="19"/>
      <c r="F211" s="10"/>
      <c r="G211" s="20"/>
      <c r="H211" s="20"/>
    </row>
    <row r="212" spans="1:8" s="21" customFormat="1" hidden="1" x14ac:dyDescent="0.25">
      <c r="A212" s="212">
        <v>422</v>
      </c>
      <c r="B212" s="14" t="s">
        <v>199</v>
      </c>
      <c r="C212" s="14"/>
      <c r="D212" s="216"/>
      <c r="E212" s="19"/>
      <c r="F212" s="10"/>
      <c r="G212" s="20"/>
      <c r="H212" s="20"/>
    </row>
    <row r="213" spans="1:8" s="21" customFormat="1" hidden="1" x14ac:dyDescent="0.25">
      <c r="A213" s="212">
        <v>423</v>
      </c>
      <c r="B213" s="14" t="s">
        <v>200</v>
      </c>
      <c r="C213" s="14"/>
      <c r="D213" s="216"/>
      <c r="E213" s="19"/>
      <c r="F213" s="10"/>
      <c r="G213" s="20"/>
      <c r="H213" s="20"/>
    </row>
    <row r="214" spans="1:8" s="21" customFormat="1" hidden="1" x14ac:dyDescent="0.25">
      <c r="A214" s="212">
        <v>424</v>
      </c>
      <c r="B214" s="14" t="s">
        <v>201</v>
      </c>
      <c r="C214" s="14"/>
      <c r="D214" s="216"/>
      <c r="E214" s="19"/>
      <c r="F214" s="10"/>
      <c r="G214" s="20"/>
      <c r="H214" s="20"/>
    </row>
    <row r="215" spans="1:8" s="21" customFormat="1" hidden="1" x14ac:dyDescent="0.25">
      <c r="A215" s="212">
        <v>425</v>
      </c>
      <c r="B215" s="14" t="s">
        <v>202</v>
      </c>
      <c r="C215" s="14"/>
      <c r="D215" s="216"/>
      <c r="E215" s="19"/>
      <c r="F215" s="10"/>
      <c r="G215" s="20"/>
      <c r="H215" s="20"/>
    </row>
    <row r="216" spans="1:8" s="21" customFormat="1" x14ac:dyDescent="0.25">
      <c r="A216" s="212">
        <v>4300</v>
      </c>
      <c r="B216" s="14" t="s">
        <v>203</v>
      </c>
      <c r="C216" s="14"/>
      <c r="D216" s="216">
        <v>0</v>
      </c>
      <c r="E216" s="19"/>
      <c r="F216" s="10"/>
      <c r="G216" s="20"/>
      <c r="H216" s="20"/>
    </row>
    <row r="217" spans="1:8" s="21" customFormat="1" hidden="1" x14ac:dyDescent="0.25">
      <c r="A217" s="212">
        <v>431</v>
      </c>
      <c r="B217" s="14" t="s">
        <v>204</v>
      </c>
      <c r="C217" s="14"/>
      <c r="D217" s="216"/>
      <c r="E217" s="19"/>
      <c r="F217" s="10"/>
      <c r="G217" s="20"/>
      <c r="H217" s="20"/>
    </row>
    <row r="218" spans="1:8" s="21" customFormat="1" hidden="1" x14ac:dyDescent="0.25">
      <c r="A218" s="212">
        <v>432</v>
      </c>
      <c r="B218" s="14" t="s">
        <v>205</v>
      </c>
      <c r="C218" s="14"/>
      <c r="D218" s="216"/>
      <c r="E218" s="19"/>
      <c r="F218" s="10"/>
      <c r="G218" s="20"/>
      <c r="H218" s="20"/>
    </row>
    <row r="219" spans="1:8" s="21" customFormat="1" hidden="1" x14ac:dyDescent="0.25">
      <c r="A219" s="212">
        <v>433</v>
      </c>
      <c r="B219" s="14" t="s">
        <v>206</v>
      </c>
      <c r="C219" s="14"/>
      <c r="D219" s="216"/>
      <c r="E219" s="19"/>
      <c r="F219" s="10"/>
      <c r="G219" s="20"/>
      <c r="H219" s="20"/>
    </row>
    <row r="220" spans="1:8" s="21" customFormat="1" hidden="1" x14ac:dyDescent="0.25">
      <c r="A220" s="212">
        <v>434</v>
      </c>
      <c r="B220" s="14" t="s">
        <v>207</v>
      </c>
      <c r="C220" s="14"/>
      <c r="D220" s="216" t="s">
        <v>208</v>
      </c>
      <c r="E220" s="19"/>
      <c r="F220" s="10"/>
      <c r="G220" s="20"/>
      <c r="H220" s="20"/>
    </row>
    <row r="221" spans="1:8" s="21" customFormat="1" hidden="1" x14ac:dyDescent="0.25">
      <c r="A221" s="212">
        <v>435</v>
      </c>
      <c r="B221" s="14" t="s">
        <v>209</v>
      </c>
      <c r="C221" s="14"/>
      <c r="D221" s="216"/>
      <c r="E221" s="19"/>
      <c r="F221" s="10"/>
      <c r="G221" s="20"/>
      <c r="H221" s="20"/>
    </row>
    <row r="222" spans="1:8" s="21" customFormat="1" hidden="1" x14ac:dyDescent="0.25">
      <c r="A222" s="212">
        <v>436</v>
      </c>
      <c r="B222" s="14" t="s">
        <v>210</v>
      </c>
      <c r="C222" s="14"/>
      <c r="D222" s="216"/>
      <c r="E222" s="19"/>
      <c r="F222" s="10"/>
      <c r="G222" s="20"/>
      <c r="H222" s="20"/>
    </row>
    <row r="223" spans="1:8" s="21" customFormat="1" hidden="1" x14ac:dyDescent="0.25">
      <c r="A223" s="212">
        <v>437</v>
      </c>
      <c r="B223" s="14" t="s">
        <v>211</v>
      </c>
      <c r="C223" s="14"/>
      <c r="D223" s="216"/>
      <c r="E223" s="19"/>
      <c r="F223" s="10"/>
      <c r="G223" s="20"/>
      <c r="H223" s="20"/>
    </row>
    <row r="224" spans="1:8" s="21" customFormat="1" hidden="1" x14ac:dyDescent="0.25">
      <c r="A224" s="212">
        <v>438</v>
      </c>
      <c r="B224" s="14" t="s">
        <v>212</v>
      </c>
      <c r="C224" s="14"/>
      <c r="D224" s="216"/>
      <c r="E224" s="19"/>
      <c r="F224" s="10"/>
      <c r="G224" s="20"/>
      <c r="H224" s="20"/>
    </row>
    <row r="225" spans="1:8" s="21" customFormat="1" hidden="1" x14ac:dyDescent="0.25">
      <c r="A225" s="212">
        <v>439</v>
      </c>
      <c r="B225" s="14" t="s">
        <v>213</v>
      </c>
      <c r="C225" s="14"/>
      <c r="D225" s="216"/>
      <c r="E225" s="19"/>
      <c r="F225" s="10"/>
      <c r="G225" s="20"/>
      <c r="H225" s="20"/>
    </row>
    <row r="226" spans="1:8" s="21" customFormat="1" x14ac:dyDescent="0.25">
      <c r="A226" s="212">
        <v>4400</v>
      </c>
      <c r="B226" s="14" t="s">
        <v>214</v>
      </c>
      <c r="C226" s="14"/>
      <c r="D226" s="216">
        <f>SUM(D227:D234)</f>
        <v>1783516.83</v>
      </c>
      <c r="E226" s="19"/>
      <c r="F226" s="10"/>
      <c r="G226" s="20"/>
      <c r="H226" s="20"/>
    </row>
    <row r="227" spans="1:8" s="21" customFormat="1" ht="12" hidden="1" x14ac:dyDescent="0.2">
      <c r="A227" s="212">
        <v>441</v>
      </c>
      <c r="B227" s="14" t="s">
        <v>215</v>
      </c>
      <c r="C227" s="14"/>
      <c r="D227" s="216">
        <f>+'C-4000'!G80</f>
        <v>898320</v>
      </c>
      <c r="E227" s="19"/>
      <c r="F227" s="20"/>
      <c r="G227" s="20"/>
      <c r="H227" s="20"/>
    </row>
    <row r="228" spans="1:8" s="21" customFormat="1" ht="12" hidden="1" x14ac:dyDescent="0.2">
      <c r="A228" s="212">
        <v>442</v>
      </c>
      <c r="B228" s="14" t="s">
        <v>216</v>
      </c>
      <c r="C228" s="14"/>
      <c r="D228" s="216"/>
      <c r="E228" s="19"/>
      <c r="F228" s="20"/>
      <c r="G228" s="20"/>
      <c r="H228" s="20"/>
    </row>
    <row r="229" spans="1:8" s="21" customFormat="1" ht="12" hidden="1" x14ac:dyDescent="0.2">
      <c r="A229" s="212">
        <v>443</v>
      </c>
      <c r="B229" s="14" t="s">
        <v>217</v>
      </c>
      <c r="C229" s="14"/>
      <c r="D229" s="216">
        <f>+'C-4000'!G84</f>
        <v>3336.42</v>
      </c>
      <c r="E229" s="19"/>
      <c r="F229" s="20"/>
      <c r="G229" s="20"/>
      <c r="H229" s="20"/>
    </row>
    <row r="230" spans="1:8" s="21" customFormat="1" ht="12" hidden="1" x14ac:dyDescent="0.2">
      <c r="A230" s="212">
        <v>444</v>
      </c>
      <c r="B230" s="14" t="s">
        <v>218</v>
      </c>
      <c r="C230" s="14"/>
      <c r="D230" s="216"/>
      <c r="E230" s="19"/>
      <c r="F230" s="20"/>
      <c r="G230" s="20"/>
      <c r="H230" s="20"/>
    </row>
    <row r="231" spans="1:8" s="21" customFormat="1" ht="12" hidden="1" x14ac:dyDescent="0.2">
      <c r="A231" s="212">
        <v>445</v>
      </c>
      <c r="B231" s="14" t="s">
        <v>219</v>
      </c>
      <c r="C231" s="14"/>
      <c r="D231" s="216">
        <f>+'C-4000'!G88</f>
        <v>881860.41</v>
      </c>
      <c r="E231" s="19"/>
      <c r="F231" s="20"/>
      <c r="G231" s="20"/>
      <c r="H231" s="20"/>
    </row>
    <row r="232" spans="1:8" s="21" customFormat="1" ht="12" hidden="1" x14ac:dyDescent="0.2">
      <c r="A232" s="212">
        <v>446</v>
      </c>
      <c r="B232" s="14" t="s">
        <v>220</v>
      </c>
      <c r="C232" s="14"/>
      <c r="D232" s="216"/>
      <c r="E232" s="19"/>
      <c r="F232" s="20"/>
      <c r="G232" s="20"/>
      <c r="H232" s="20"/>
    </row>
    <row r="233" spans="1:8" s="21" customFormat="1" ht="12" hidden="1" x14ac:dyDescent="0.2">
      <c r="A233" s="212">
        <v>447</v>
      </c>
      <c r="B233" s="14" t="s">
        <v>221</v>
      </c>
      <c r="C233" s="14"/>
      <c r="D233" s="216"/>
      <c r="E233" s="19"/>
      <c r="F233" s="20"/>
      <c r="G233" s="20"/>
      <c r="H233" s="20"/>
    </row>
    <row r="234" spans="1:8" s="21" customFormat="1" ht="12" hidden="1" x14ac:dyDescent="0.2">
      <c r="A234" s="212">
        <v>448</v>
      </c>
      <c r="B234" s="14" t="s">
        <v>222</v>
      </c>
      <c r="C234" s="14"/>
      <c r="D234" s="216">
        <f>+'C-4000'!G94</f>
        <v>0</v>
      </c>
      <c r="E234" s="19"/>
      <c r="F234" s="20"/>
      <c r="G234" s="20"/>
      <c r="H234" s="20"/>
    </row>
    <row r="235" spans="1:8" s="21" customFormat="1" ht="12" x14ac:dyDescent="0.2">
      <c r="A235" s="212">
        <v>4500</v>
      </c>
      <c r="B235" s="14" t="s">
        <v>223</v>
      </c>
      <c r="C235" s="14"/>
      <c r="D235" s="216">
        <v>0</v>
      </c>
      <c r="E235" s="19"/>
      <c r="F235" s="20"/>
      <c r="G235" s="20"/>
      <c r="H235" s="20"/>
    </row>
    <row r="236" spans="1:8" s="21" customFormat="1" ht="12" hidden="1" x14ac:dyDescent="0.2">
      <c r="A236" s="212">
        <v>451</v>
      </c>
      <c r="B236" s="14" t="s">
        <v>223</v>
      </c>
      <c r="C236" s="14"/>
      <c r="D236" s="216"/>
      <c r="E236" s="19"/>
      <c r="F236" s="20"/>
      <c r="G236" s="20"/>
      <c r="H236" s="20"/>
    </row>
    <row r="237" spans="1:8" s="21" customFormat="1" ht="12" hidden="1" x14ac:dyDescent="0.2">
      <c r="A237" s="212">
        <v>452</v>
      </c>
      <c r="B237" s="14" t="s">
        <v>224</v>
      </c>
      <c r="C237" s="14"/>
      <c r="D237" s="216"/>
      <c r="E237" s="19"/>
      <c r="F237" s="20"/>
      <c r="G237" s="20"/>
      <c r="H237" s="20"/>
    </row>
    <row r="238" spans="1:8" s="21" customFormat="1" ht="12" hidden="1" x14ac:dyDescent="0.2">
      <c r="A238" s="212">
        <v>453</v>
      </c>
      <c r="B238" s="14" t="s">
        <v>225</v>
      </c>
      <c r="C238" s="14"/>
      <c r="D238" s="216"/>
      <c r="E238" s="19"/>
      <c r="F238" s="20"/>
      <c r="G238" s="20"/>
      <c r="H238" s="20"/>
    </row>
    <row r="239" spans="1:8" s="21" customFormat="1" ht="12" x14ac:dyDescent="0.2">
      <c r="A239" s="212">
        <v>4600</v>
      </c>
      <c r="B239" s="14" t="s">
        <v>226</v>
      </c>
      <c r="C239" s="14"/>
      <c r="D239" s="216">
        <v>0</v>
      </c>
      <c r="E239" s="19"/>
      <c r="F239" s="20"/>
      <c r="G239" s="20"/>
      <c r="H239" s="20"/>
    </row>
    <row r="240" spans="1:8" s="21" customFormat="1" ht="12" hidden="1" x14ac:dyDescent="0.2">
      <c r="A240" s="212">
        <v>461</v>
      </c>
      <c r="B240" s="14" t="s">
        <v>227</v>
      </c>
      <c r="C240" s="14"/>
      <c r="D240" s="216"/>
      <c r="E240" s="19"/>
      <c r="F240" s="20"/>
      <c r="G240" s="20"/>
      <c r="H240" s="20"/>
    </row>
    <row r="241" spans="1:8" s="21" customFormat="1" ht="12" hidden="1" x14ac:dyDescent="0.2">
      <c r="A241" s="212">
        <v>462</v>
      </c>
      <c r="B241" s="14" t="s">
        <v>228</v>
      </c>
      <c r="C241" s="14"/>
      <c r="D241" s="216"/>
      <c r="E241" s="19"/>
      <c r="F241" s="20"/>
      <c r="G241" s="20"/>
      <c r="H241" s="20"/>
    </row>
    <row r="242" spans="1:8" s="21" customFormat="1" ht="12" hidden="1" x14ac:dyDescent="0.2">
      <c r="A242" s="212">
        <v>463</v>
      </c>
      <c r="B242" s="14" t="s">
        <v>229</v>
      </c>
      <c r="C242" s="14"/>
      <c r="D242" s="216"/>
      <c r="E242" s="19"/>
      <c r="F242" s="20"/>
      <c r="G242" s="20"/>
      <c r="H242" s="20"/>
    </row>
    <row r="243" spans="1:8" s="21" customFormat="1" ht="12" hidden="1" x14ac:dyDescent="0.2">
      <c r="A243" s="212">
        <v>464</v>
      </c>
      <c r="B243" s="14" t="s">
        <v>230</v>
      </c>
      <c r="C243" s="14"/>
      <c r="D243" s="216"/>
      <c r="E243" s="19"/>
      <c r="F243" s="20"/>
      <c r="G243" s="20"/>
      <c r="H243" s="20"/>
    </row>
    <row r="244" spans="1:8" s="21" customFormat="1" ht="12" hidden="1" x14ac:dyDescent="0.2">
      <c r="A244" s="212">
        <v>465</v>
      </c>
      <c r="B244" s="14" t="s">
        <v>231</v>
      </c>
      <c r="C244" s="14"/>
      <c r="D244" s="216"/>
      <c r="E244" s="19"/>
      <c r="F244" s="20"/>
      <c r="G244" s="20"/>
      <c r="H244" s="20"/>
    </row>
    <row r="245" spans="1:8" s="21" customFormat="1" ht="12" hidden="1" x14ac:dyDescent="0.2">
      <c r="A245" s="212">
        <v>466</v>
      </c>
      <c r="B245" s="14" t="s">
        <v>232</v>
      </c>
      <c r="C245" s="14"/>
      <c r="D245" s="216"/>
      <c r="E245" s="19"/>
      <c r="F245" s="20"/>
      <c r="G245" s="20"/>
      <c r="H245" s="20"/>
    </row>
    <row r="246" spans="1:8" s="21" customFormat="1" ht="12" x14ac:dyDescent="0.2">
      <c r="A246" s="212">
        <v>4700</v>
      </c>
      <c r="B246" s="14" t="s">
        <v>233</v>
      </c>
      <c r="C246" s="14"/>
      <c r="D246" s="216">
        <v>0</v>
      </c>
      <c r="E246" s="19"/>
      <c r="F246" s="20"/>
      <c r="G246" s="20"/>
      <c r="H246" s="20"/>
    </row>
    <row r="247" spans="1:8" s="21" customFormat="1" ht="12" hidden="1" x14ac:dyDescent="0.2">
      <c r="A247" s="212">
        <v>471</v>
      </c>
      <c r="B247" s="14" t="s">
        <v>234</v>
      </c>
      <c r="C247" s="14"/>
      <c r="D247" s="216"/>
      <c r="E247" s="19"/>
      <c r="F247" s="20"/>
      <c r="G247" s="20"/>
      <c r="H247" s="20"/>
    </row>
    <row r="248" spans="1:8" s="21" customFormat="1" ht="12" x14ac:dyDescent="0.2">
      <c r="A248" s="212">
        <v>4800</v>
      </c>
      <c r="B248" s="14" t="s">
        <v>235</v>
      </c>
      <c r="C248" s="14"/>
      <c r="D248" s="216">
        <v>0</v>
      </c>
      <c r="E248" s="19"/>
      <c r="F248" s="20"/>
      <c r="G248" s="20"/>
      <c r="H248" s="20"/>
    </row>
    <row r="249" spans="1:8" s="21" customFormat="1" ht="12" hidden="1" x14ac:dyDescent="0.2">
      <c r="A249" s="212">
        <v>481</v>
      </c>
      <c r="B249" s="14" t="s">
        <v>236</v>
      </c>
      <c r="C249" s="14"/>
      <c r="D249" s="216"/>
      <c r="E249" s="19"/>
      <c r="F249" s="20"/>
      <c r="G249" s="20"/>
      <c r="H249" s="20"/>
    </row>
    <row r="250" spans="1:8" s="21" customFormat="1" ht="12" hidden="1" x14ac:dyDescent="0.2">
      <c r="A250" s="212">
        <v>482</v>
      </c>
      <c r="B250" s="14" t="s">
        <v>237</v>
      </c>
      <c r="C250" s="14"/>
      <c r="D250" s="216"/>
      <c r="E250" s="19"/>
      <c r="F250" s="20"/>
      <c r="G250" s="20"/>
      <c r="H250" s="20"/>
    </row>
    <row r="251" spans="1:8" s="21" customFormat="1" ht="12" hidden="1" x14ac:dyDescent="0.2">
      <c r="A251" s="212">
        <v>483</v>
      </c>
      <c r="B251" s="14" t="s">
        <v>238</v>
      </c>
      <c r="C251" s="14"/>
      <c r="D251" s="216"/>
      <c r="E251" s="19"/>
      <c r="F251" s="20"/>
      <c r="G251" s="20"/>
      <c r="H251" s="20"/>
    </row>
    <row r="252" spans="1:8" s="21" customFormat="1" ht="12" hidden="1" x14ac:dyDescent="0.2">
      <c r="A252" s="212">
        <v>484</v>
      </c>
      <c r="B252" s="14" t="s">
        <v>239</v>
      </c>
      <c r="C252" s="14"/>
      <c r="D252" s="216"/>
      <c r="E252" s="19"/>
      <c r="F252" s="20"/>
      <c r="G252" s="20"/>
      <c r="H252" s="20"/>
    </row>
    <row r="253" spans="1:8" s="21" customFormat="1" ht="12" hidden="1" x14ac:dyDescent="0.2">
      <c r="A253" s="212">
        <v>485</v>
      </c>
      <c r="B253" s="14" t="s">
        <v>240</v>
      </c>
      <c r="C253" s="14"/>
      <c r="D253" s="216"/>
      <c r="E253" s="19"/>
      <c r="F253" s="20"/>
      <c r="G253" s="20"/>
      <c r="H253" s="20"/>
    </row>
    <row r="254" spans="1:8" s="21" customFormat="1" ht="12.75" thickBot="1" x14ac:dyDescent="0.25">
      <c r="A254" s="217">
        <v>4900</v>
      </c>
      <c r="B254" s="218" t="s">
        <v>241</v>
      </c>
      <c r="C254" s="218"/>
      <c r="D254" s="219">
        <v>0</v>
      </c>
      <c r="E254" s="19"/>
      <c r="F254" s="20"/>
      <c r="G254" s="20"/>
      <c r="H254" s="20"/>
    </row>
    <row r="255" spans="1:8" s="21" customFormat="1" ht="12" hidden="1" x14ac:dyDescent="0.2">
      <c r="A255" s="14">
        <v>491</v>
      </c>
      <c r="B255" s="14" t="s">
        <v>242</v>
      </c>
      <c r="C255" s="14"/>
      <c r="D255" s="14"/>
      <c r="E255" s="19"/>
      <c r="F255" s="20"/>
      <c r="G255" s="20"/>
      <c r="H255" s="20"/>
    </row>
    <row r="256" spans="1:8" hidden="1" x14ac:dyDescent="0.25">
      <c r="A256" s="22">
        <v>492</v>
      </c>
      <c r="B256" s="14" t="s">
        <v>243</v>
      </c>
      <c r="C256" s="14"/>
      <c r="D256" s="8"/>
      <c r="E256" s="9"/>
      <c r="F256" s="2"/>
      <c r="G256" s="2"/>
      <c r="H256" s="2"/>
    </row>
    <row r="257" spans="1:8" hidden="1" x14ac:dyDescent="0.25">
      <c r="A257" s="22">
        <v>493</v>
      </c>
      <c r="B257" s="14" t="s">
        <v>244</v>
      </c>
      <c r="C257" s="14"/>
      <c r="D257" s="8"/>
      <c r="E257" s="9"/>
      <c r="F257" s="2"/>
      <c r="G257" s="2"/>
      <c r="H257" s="2"/>
    </row>
    <row r="258" spans="1:8" x14ac:dyDescent="0.25">
      <c r="A258" s="22"/>
      <c r="B258" s="14"/>
      <c r="C258" s="14"/>
      <c r="D258" s="8"/>
      <c r="E258" s="9"/>
      <c r="F258" s="2"/>
      <c r="G258" s="2"/>
      <c r="H258" s="2"/>
    </row>
    <row r="259" spans="1:8" x14ac:dyDescent="0.25">
      <c r="A259" s="22"/>
      <c r="B259" s="14"/>
      <c r="C259" s="14"/>
      <c r="D259" s="8"/>
      <c r="E259" s="9"/>
      <c r="F259" s="2"/>
      <c r="G259" s="2"/>
      <c r="H259" s="2"/>
    </row>
    <row r="260" spans="1:8" x14ac:dyDescent="0.25">
      <c r="A260" s="8"/>
      <c r="B260" s="14"/>
      <c r="C260" s="14"/>
      <c r="D260" s="8"/>
      <c r="E260" s="9"/>
      <c r="F260" s="2"/>
      <c r="G260" s="2"/>
      <c r="H260" s="2"/>
    </row>
    <row r="261" spans="1:8" x14ac:dyDescent="0.25">
      <c r="A261" s="8"/>
      <c r="B261" s="14"/>
      <c r="C261" s="14"/>
      <c r="D261" s="8"/>
      <c r="E261" s="9"/>
      <c r="F261" s="2"/>
      <c r="G261" s="2"/>
      <c r="H261" s="2"/>
    </row>
    <row r="262" spans="1:8" x14ac:dyDescent="0.25">
      <c r="A262" s="8"/>
      <c r="B262" s="8"/>
      <c r="C262" s="8"/>
      <c r="D262" s="8"/>
      <c r="E262" s="23"/>
      <c r="F262" s="20"/>
      <c r="G262" s="20"/>
      <c r="H262" s="2"/>
    </row>
    <row r="263" spans="1:8" x14ac:dyDescent="0.25">
      <c r="E263" s="23"/>
      <c r="F263" s="20"/>
      <c r="G263" s="20"/>
      <c r="H263" s="2"/>
    </row>
    <row r="264" spans="1:8" x14ac:dyDescent="0.25">
      <c r="E264" s="23"/>
      <c r="F264" s="20"/>
      <c r="G264" s="20"/>
      <c r="H264" s="2"/>
    </row>
    <row r="265" spans="1:8" x14ac:dyDescent="0.25">
      <c r="E265" s="23"/>
      <c r="F265" s="20"/>
      <c r="G265" s="20"/>
      <c r="H265" s="2"/>
    </row>
    <row r="266" spans="1:8" x14ac:dyDescent="0.25">
      <c r="E266" s="23"/>
      <c r="F266" s="20"/>
      <c r="G266" s="20"/>
      <c r="H266" s="2"/>
    </row>
    <row r="267" spans="1:8" hidden="1" x14ac:dyDescent="0.25">
      <c r="E267" s="23"/>
      <c r="F267" s="20"/>
      <c r="G267" s="20"/>
      <c r="H267" s="2"/>
    </row>
    <row r="268" spans="1:8" hidden="1" x14ac:dyDescent="0.25">
      <c r="A268" s="8"/>
      <c r="B268" s="8"/>
      <c r="C268" s="8"/>
      <c r="D268" s="8"/>
      <c r="E268" s="23"/>
      <c r="F268" s="20"/>
      <c r="G268" s="20"/>
      <c r="H268" s="2"/>
    </row>
    <row r="269" spans="1:8" ht="15.75" hidden="1" x14ac:dyDescent="0.25">
      <c r="A269" s="202"/>
      <c r="B269" s="202"/>
      <c r="C269" s="202"/>
      <c r="D269" s="202"/>
      <c r="E269" s="23"/>
      <c r="F269" s="20"/>
      <c r="G269" s="20"/>
      <c r="H269" s="2"/>
    </row>
    <row r="270" spans="1:8" ht="15.75" hidden="1" x14ac:dyDescent="0.25">
      <c r="A270" s="202"/>
      <c r="B270" s="202"/>
      <c r="C270" s="202"/>
      <c r="D270" s="202"/>
      <c r="E270" s="23"/>
      <c r="F270" s="20"/>
      <c r="G270" s="20"/>
      <c r="H270" s="2"/>
    </row>
    <row r="271" spans="1:8" ht="16.5" thickBot="1" x14ac:dyDescent="0.3">
      <c r="A271" s="202"/>
      <c r="B271" s="202"/>
      <c r="C271" s="202"/>
      <c r="D271" s="202"/>
      <c r="E271" s="23"/>
      <c r="F271" s="20"/>
      <c r="G271" s="20"/>
      <c r="H271" s="2"/>
    </row>
    <row r="272" spans="1:8" x14ac:dyDescent="0.25">
      <c r="A272" s="204"/>
      <c r="B272" s="205"/>
      <c r="C272" s="205"/>
      <c r="D272" s="206"/>
      <c r="E272" s="23"/>
      <c r="F272" s="20"/>
      <c r="G272" s="20"/>
      <c r="H272" s="2"/>
    </row>
    <row r="273" spans="1:8" x14ac:dyDescent="0.25">
      <c r="A273" s="209"/>
      <c r="B273" s="8"/>
      <c r="C273" s="8"/>
      <c r="D273" s="220"/>
      <c r="E273" s="23"/>
      <c r="F273" s="20"/>
      <c r="G273" s="20"/>
      <c r="H273" s="2"/>
    </row>
    <row r="274" spans="1:8" s="18" customFormat="1" ht="12.75" x14ac:dyDescent="0.2">
      <c r="A274" s="211" t="s">
        <v>245</v>
      </c>
      <c r="B274" s="15"/>
      <c r="C274" s="15"/>
      <c r="D274" s="215">
        <f>+D275+D282+D290+D299+D308+D318+D323</f>
        <v>2581241.16</v>
      </c>
      <c r="E274" s="24"/>
      <c r="F274" s="23"/>
      <c r="G274" s="20"/>
      <c r="H274" s="17"/>
    </row>
    <row r="275" spans="1:8" s="21" customFormat="1" ht="12" x14ac:dyDescent="0.2">
      <c r="A275" s="212">
        <v>5100</v>
      </c>
      <c r="B275" s="14" t="s">
        <v>246</v>
      </c>
      <c r="C275" s="14"/>
      <c r="D275" s="216">
        <f>SUM(D276:D281)</f>
        <v>176575.6</v>
      </c>
      <c r="E275" s="25"/>
      <c r="F275" s="20"/>
      <c r="G275" s="20"/>
      <c r="H275" s="20"/>
    </row>
    <row r="276" spans="1:8" s="21" customFormat="1" ht="12" hidden="1" customHeight="1" x14ac:dyDescent="0.2">
      <c r="A276" s="212">
        <v>511</v>
      </c>
      <c r="B276" s="14" t="s">
        <v>247</v>
      </c>
      <c r="C276" s="14"/>
      <c r="D276" s="216">
        <f>+'C-5000'!G13</f>
        <v>20363.98</v>
      </c>
      <c r="E276" s="23"/>
      <c r="F276" s="20"/>
      <c r="G276" s="20"/>
      <c r="H276" s="20"/>
    </row>
    <row r="277" spans="1:8" s="21" customFormat="1" ht="12" hidden="1" customHeight="1" x14ac:dyDescent="0.2">
      <c r="A277" s="212">
        <v>512</v>
      </c>
      <c r="B277" s="14" t="s">
        <v>248</v>
      </c>
      <c r="C277" s="14"/>
      <c r="D277" s="216"/>
      <c r="E277" s="23"/>
      <c r="F277" s="20"/>
      <c r="G277" s="20"/>
      <c r="H277" s="20"/>
    </row>
    <row r="278" spans="1:8" s="21" customFormat="1" ht="12" hidden="1" customHeight="1" x14ac:dyDescent="0.2">
      <c r="A278" s="212">
        <v>513</v>
      </c>
      <c r="B278" s="14" t="s">
        <v>249</v>
      </c>
      <c r="C278" s="14"/>
      <c r="D278" s="216"/>
      <c r="E278" s="23"/>
      <c r="F278" s="20"/>
      <c r="G278" s="20"/>
      <c r="H278" s="20"/>
    </row>
    <row r="279" spans="1:8" s="21" customFormat="1" ht="12" hidden="1" customHeight="1" x14ac:dyDescent="0.2">
      <c r="A279" s="212">
        <v>514</v>
      </c>
      <c r="B279" s="14" t="s">
        <v>250</v>
      </c>
      <c r="C279" s="14"/>
      <c r="D279" s="216"/>
      <c r="E279" s="23"/>
      <c r="F279" s="20"/>
      <c r="G279" s="20"/>
      <c r="H279" s="20"/>
    </row>
    <row r="280" spans="1:8" s="21" customFormat="1" ht="12" hidden="1" customHeight="1" x14ac:dyDescent="0.2">
      <c r="A280" s="212">
        <v>515</v>
      </c>
      <c r="B280" s="14" t="s">
        <v>251</v>
      </c>
      <c r="C280" s="14"/>
      <c r="D280" s="216">
        <f>+'C-5000'!G21</f>
        <v>138348.09</v>
      </c>
      <c r="E280" s="23"/>
      <c r="F280" s="20"/>
      <c r="G280" s="20"/>
      <c r="H280" s="20"/>
    </row>
    <row r="281" spans="1:8" s="21" customFormat="1" ht="12" hidden="1" customHeight="1" x14ac:dyDescent="0.2">
      <c r="A281" s="212">
        <v>519</v>
      </c>
      <c r="B281" s="14" t="s">
        <v>252</v>
      </c>
      <c r="C281" s="14"/>
      <c r="D281" s="216">
        <f>+'C-5000'!G23</f>
        <v>17863.53</v>
      </c>
      <c r="E281" s="23"/>
      <c r="F281" s="20"/>
      <c r="G281" s="20"/>
      <c r="H281" s="20"/>
    </row>
    <row r="282" spans="1:8" s="21" customFormat="1" ht="12" x14ac:dyDescent="0.2">
      <c r="A282" s="212">
        <v>5200</v>
      </c>
      <c r="B282" s="14" t="s">
        <v>253</v>
      </c>
      <c r="C282" s="14"/>
      <c r="D282" s="216"/>
      <c r="E282" s="23"/>
      <c r="F282" s="20"/>
      <c r="G282" s="20"/>
      <c r="H282" s="20"/>
    </row>
    <row r="283" spans="1:8" s="21" customFormat="1" ht="12" hidden="1" customHeight="1" x14ac:dyDescent="0.2">
      <c r="A283" s="212">
        <v>521</v>
      </c>
      <c r="B283" s="14" t="s">
        <v>254</v>
      </c>
      <c r="C283" s="14"/>
      <c r="D283" s="216"/>
      <c r="E283" s="23"/>
      <c r="F283" s="20"/>
      <c r="G283" s="20"/>
      <c r="H283" s="20"/>
    </row>
    <row r="284" spans="1:8" s="21" customFormat="1" ht="12" hidden="1" customHeight="1" x14ac:dyDescent="0.2">
      <c r="A284" s="212">
        <v>522</v>
      </c>
      <c r="B284" s="14" t="s">
        <v>255</v>
      </c>
      <c r="C284" s="14"/>
      <c r="D284" s="216"/>
      <c r="E284" s="23"/>
      <c r="F284" s="20"/>
      <c r="G284" s="20"/>
      <c r="H284" s="20"/>
    </row>
    <row r="285" spans="1:8" s="21" customFormat="1" ht="12" hidden="1" customHeight="1" x14ac:dyDescent="0.2">
      <c r="A285" s="212">
        <v>523</v>
      </c>
      <c r="B285" s="14" t="s">
        <v>256</v>
      </c>
      <c r="C285" s="14"/>
      <c r="D285" s="216"/>
      <c r="E285" s="23"/>
      <c r="F285" s="20"/>
      <c r="G285" s="20"/>
      <c r="H285" s="20"/>
    </row>
    <row r="286" spans="1:8" s="21" customFormat="1" ht="12" hidden="1" customHeight="1" x14ac:dyDescent="0.2">
      <c r="A286" s="212">
        <v>529</v>
      </c>
      <c r="B286" s="14" t="s">
        <v>257</v>
      </c>
      <c r="C286" s="14"/>
      <c r="D286" s="216"/>
      <c r="E286" s="23"/>
      <c r="F286" s="20"/>
      <c r="G286" s="20"/>
      <c r="H286" s="20"/>
    </row>
    <row r="287" spans="1:8" s="21" customFormat="1" ht="12" x14ac:dyDescent="0.2">
      <c r="A287" s="212">
        <v>5300</v>
      </c>
      <c r="B287" s="14" t="s">
        <v>258</v>
      </c>
      <c r="C287" s="14"/>
      <c r="D287" s="216">
        <v>0</v>
      </c>
      <c r="E287" s="23"/>
      <c r="F287" s="20"/>
      <c r="G287" s="20"/>
      <c r="H287" s="20"/>
    </row>
    <row r="288" spans="1:8" s="21" customFormat="1" ht="12" hidden="1" customHeight="1" x14ac:dyDescent="0.2">
      <c r="A288" s="212">
        <v>531</v>
      </c>
      <c r="B288" s="14" t="s">
        <v>259</v>
      </c>
      <c r="C288" s="14"/>
      <c r="D288" s="216"/>
      <c r="E288" s="23"/>
      <c r="F288" s="20"/>
      <c r="G288" s="20"/>
      <c r="H288" s="20"/>
    </row>
    <row r="289" spans="1:8" s="21" customFormat="1" ht="12" hidden="1" customHeight="1" x14ac:dyDescent="0.2">
      <c r="A289" s="212">
        <v>532</v>
      </c>
      <c r="B289" s="14" t="s">
        <v>260</v>
      </c>
      <c r="C289" s="14"/>
      <c r="D289" s="216"/>
      <c r="E289" s="23"/>
      <c r="F289" s="20"/>
      <c r="G289" s="20"/>
      <c r="H289" s="20"/>
    </row>
    <row r="290" spans="1:8" s="21" customFormat="1" ht="12" x14ac:dyDescent="0.2">
      <c r="A290" s="212">
        <v>5400</v>
      </c>
      <c r="B290" s="14" t="s">
        <v>261</v>
      </c>
      <c r="C290" s="14"/>
      <c r="D290" s="216">
        <f>SUM(D291:D296)</f>
        <v>143399.54999999999</v>
      </c>
      <c r="E290" s="23"/>
      <c r="F290" s="20"/>
      <c r="G290" s="20"/>
      <c r="H290" s="20"/>
    </row>
    <row r="291" spans="1:8" s="21" customFormat="1" ht="12" hidden="1" customHeight="1" x14ac:dyDescent="0.2">
      <c r="A291" s="212">
        <v>541</v>
      </c>
      <c r="B291" s="14" t="s">
        <v>262</v>
      </c>
      <c r="C291" s="14"/>
      <c r="D291" s="216">
        <f>+'C-5000'!G43</f>
        <v>143399.54999999999</v>
      </c>
      <c r="E291" s="23"/>
      <c r="F291" s="20"/>
      <c r="G291" s="20"/>
      <c r="H291" s="20"/>
    </row>
    <row r="292" spans="1:8" s="21" customFormat="1" ht="12" hidden="1" customHeight="1" x14ac:dyDescent="0.2">
      <c r="A292" s="212">
        <v>542</v>
      </c>
      <c r="B292" s="14" t="s">
        <v>263</v>
      </c>
      <c r="C292" s="14"/>
      <c r="D292" s="216"/>
      <c r="E292" s="23"/>
      <c r="F292" s="20"/>
      <c r="G292" s="20"/>
      <c r="H292" s="20"/>
    </row>
    <row r="293" spans="1:8" s="21" customFormat="1" ht="12" hidden="1" customHeight="1" x14ac:dyDescent="0.2">
      <c r="A293" s="212">
        <v>543</v>
      </c>
      <c r="B293" s="14" t="s">
        <v>264</v>
      </c>
      <c r="C293" s="14"/>
      <c r="D293" s="216"/>
      <c r="E293" s="23"/>
      <c r="F293" s="20"/>
      <c r="G293" s="20"/>
      <c r="H293" s="20"/>
    </row>
    <row r="294" spans="1:8" s="21" customFormat="1" ht="12" hidden="1" customHeight="1" x14ac:dyDescent="0.2">
      <c r="A294" s="212">
        <v>544</v>
      </c>
      <c r="B294" s="14" t="s">
        <v>265</v>
      </c>
      <c r="C294" s="14"/>
      <c r="D294" s="216"/>
      <c r="E294" s="23"/>
      <c r="F294" s="20"/>
      <c r="G294" s="20"/>
      <c r="H294" s="20"/>
    </row>
    <row r="295" spans="1:8" s="21" customFormat="1" ht="12" hidden="1" customHeight="1" x14ac:dyDescent="0.2">
      <c r="A295" s="212">
        <v>545</v>
      </c>
      <c r="B295" s="14" t="s">
        <v>266</v>
      </c>
      <c r="C295" s="14"/>
      <c r="D295" s="216"/>
      <c r="E295" s="23"/>
      <c r="F295" s="20"/>
      <c r="G295" s="20"/>
      <c r="H295" s="20"/>
    </row>
    <row r="296" spans="1:8" s="21" customFormat="1" ht="12" hidden="1" customHeight="1" x14ac:dyDescent="0.2">
      <c r="A296" s="212">
        <v>549</v>
      </c>
      <c r="B296" s="14" t="s">
        <v>267</v>
      </c>
      <c r="C296" s="14"/>
      <c r="D296" s="216"/>
      <c r="E296" s="23"/>
      <c r="F296" s="20"/>
      <c r="G296" s="20"/>
      <c r="H296" s="20"/>
    </row>
    <row r="297" spans="1:8" s="21" customFormat="1" ht="12" x14ac:dyDescent="0.2">
      <c r="A297" s="212">
        <v>5500</v>
      </c>
      <c r="B297" s="14" t="s">
        <v>268</v>
      </c>
      <c r="C297" s="14"/>
      <c r="D297" s="216">
        <v>0</v>
      </c>
      <c r="E297" s="23"/>
      <c r="F297" s="20"/>
      <c r="G297" s="20"/>
      <c r="H297" s="20"/>
    </row>
    <row r="298" spans="1:8" s="21" customFormat="1" ht="12" hidden="1" customHeight="1" x14ac:dyDescent="0.2">
      <c r="A298" s="212">
        <v>551</v>
      </c>
      <c r="B298" s="14" t="s">
        <v>269</v>
      </c>
      <c r="C298" s="14"/>
      <c r="D298" s="216">
        <v>0</v>
      </c>
      <c r="E298" s="23"/>
      <c r="F298" s="20"/>
      <c r="G298" s="20"/>
      <c r="H298" s="20"/>
    </row>
    <row r="299" spans="1:8" s="21" customFormat="1" ht="12" x14ac:dyDescent="0.2">
      <c r="A299" s="212">
        <v>5600</v>
      </c>
      <c r="B299" s="14" t="s">
        <v>270</v>
      </c>
      <c r="C299" s="14"/>
      <c r="D299" s="216">
        <f>SUM(D300:D307)</f>
        <v>45772.429999999993</v>
      </c>
      <c r="E299" s="23"/>
      <c r="F299" s="20"/>
      <c r="G299" s="20"/>
      <c r="H299" s="20"/>
    </row>
    <row r="300" spans="1:8" s="21" customFormat="1" ht="12" hidden="1" customHeight="1" x14ac:dyDescent="0.2">
      <c r="A300" s="212">
        <v>561</v>
      </c>
      <c r="B300" s="14" t="s">
        <v>271</v>
      </c>
      <c r="C300" s="14"/>
      <c r="D300" s="216"/>
      <c r="E300" s="23"/>
      <c r="F300" s="20"/>
      <c r="G300" s="20"/>
      <c r="H300" s="20"/>
    </row>
    <row r="301" spans="1:8" s="21" customFormat="1" ht="12" hidden="1" customHeight="1" x14ac:dyDescent="0.2">
      <c r="A301" s="212">
        <v>562</v>
      </c>
      <c r="B301" s="14" t="s">
        <v>272</v>
      </c>
      <c r="C301" s="14"/>
      <c r="D301" s="216"/>
      <c r="E301" s="23"/>
      <c r="F301" s="20"/>
      <c r="G301" s="20"/>
      <c r="H301" s="20"/>
    </row>
    <row r="302" spans="1:8" s="21" customFormat="1" ht="12" hidden="1" customHeight="1" x14ac:dyDescent="0.2">
      <c r="A302" s="212">
        <v>563</v>
      </c>
      <c r="B302" s="14" t="s">
        <v>273</v>
      </c>
      <c r="C302" s="14"/>
      <c r="D302" s="216"/>
      <c r="E302" s="23"/>
      <c r="F302" s="20"/>
      <c r="G302" s="20"/>
      <c r="H302" s="20"/>
    </row>
    <row r="303" spans="1:8" s="21" customFormat="1" ht="12" hidden="1" customHeight="1" x14ac:dyDescent="0.2">
      <c r="A303" s="212">
        <v>564</v>
      </c>
      <c r="B303" s="14" t="s">
        <v>274</v>
      </c>
      <c r="C303" s="14"/>
      <c r="D303" s="216"/>
      <c r="E303" s="23"/>
      <c r="F303" s="20"/>
      <c r="G303" s="20"/>
      <c r="H303" s="20"/>
    </row>
    <row r="304" spans="1:8" s="21" customFormat="1" ht="12" hidden="1" customHeight="1" x14ac:dyDescent="0.2">
      <c r="A304" s="212">
        <v>565</v>
      </c>
      <c r="B304" s="14" t="s">
        <v>275</v>
      </c>
      <c r="C304" s="14"/>
      <c r="D304" s="216"/>
      <c r="E304" s="23"/>
      <c r="F304" s="20"/>
      <c r="G304" s="20"/>
      <c r="H304" s="20"/>
    </row>
    <row r="305" spans="1:8" s="21" customFormat="1" ht="12" hidden="1" customHeight="1" x14ac:dyDescent="0.2">
      <c r="A305" s="212">
        <v>566</v>
      </c>
      <c r="B305" s="14" t="s">
        <v>276</v>
      </c>
      <c r="C305" s="14"/>
      <c r="D305" s="216"/>
      <c r="E305" s="23"/>
      <c r="F305" s="20"/>
      <c r="G305" s="20"/>
      <c r="H305" s="20"/>
    </row>
    <row r="306" spans="1:8" s="21" customFormat="1" ht="12" hidden="1" customHeight="1" x14ac:dyDescent="0.2">
      <c r="A306" s="212">
        <v>567</v>
      </c>
      <c r="B306" s="14" t="s">
        <v>277</v>
      </c>
      <c r="C306" s="14"/>
      <c r="D306" s="216"/>
      <c r="E306" s="23"/>
      <c r="F306" s="20"/>
      <c r="G306" s="20"/>
      <c r="H306" s="20"/>
    </row>
    <row r="307" spans="1:8" s="21" customFormat="1" ht="12" hidden="1" customHeight="1" x14ac:dyDescent="0.2">
      <c r="A307" s="212">
        <v>569</v>
      </c>
      <c r="B307" s="14" t="s">
        <v>267</v>
      </c>
      <c r="C307" s="14"/>
      <c r="D307" s="216">
        <f>+'C-5000'!G75</f>
        <v>45772.429999999993</v>
      </c>
      <c r="E307" s="23"/>
      <c r="F307" s="20"/>
      <c r="G307" s="20"/>
      <c r="H307" s="20"/>
    </row>
    <row r="308" spans="1:8" s="21" customFormat="1" ht="12" x14ac:dyDescent="0.2">
      <c r="A308" s="212">
        <v>5700</v>
      </c>
      <c r="B308" s="14" t="s">
        <v>278</v>
      </c>
      <c r="C308" s="14"/>
      <c r="D308" s="216">
        <v>0</v>
      </c>
      <c r="E308" s="23"/>
      <c r="F308" s="20"/>
      <c r="G308" s="20"/>
      <c r="H308" s="20"/>
    </row>
    <row r="309" spans="1:8" s="21" customFormat="1" ht="12" hidden="1" customHeight="1" x14ac:dyDescent="0.2">
      <c r="A309" s="212">
        <v>571</v>
      </c>
      <c r="B309" s="14" t="s">
        <v>279</v>
      </c>
      <c r="C309" s="14"/>
      <c r="D309" s="216"/>
      <c r="E309" s="23"/>
      <c r="F309" s="20"/>
      <c r="G309" s="20"/>
      <c r="H309" s="20"/>
    </row>
    <row r="310" spans="1:8" s="21" customFormat="1" ht="12" hidden="1" customHeight="1" x14ac:dyDescent="0.2">
      <c r="A310" s="212">
        <v>572</v>
      </c>
      <c r="B310" s="14" t="s">
        <v>280</v>
      </c>
      <c r="C310" s="14"/>
      <c r="D310" s="216"/>
      <c r="E310" s="23"/>
      <c r="F310" s="20"/>
      <c r="G310" s="20"/>
      <c r="H310" s="20"/>
    </row>
    <row r="311" spans="1:8" s="21" customFormat="1" ht="12" hidden="1" customHeight="1" x14ac:dyDescent="0.2">
      <c r="A311" s="212">
        <v>573</v>
      </c>
      <c r="B311" s="14" t="s">
        <v>281</v>
      </c>
      <c r="C311" s="14"/>
      <c r="D311" s="216"/>
      <c r="E311" s="23"/>
      <c r="F311" s="20"/>
      <c r="G311" s="20"/>
      <c r="H311" s="20"/>
    </row>
    <row r="312" spans="1:8" s="21" customFormat="1" ht="12" hidden="1" customHeight="1" x14ac:dyDescent="0.2">
      <c r="A312" s="212">
        <v>574</v>
      </c>
      <c r="B312" s="14" t="s">
        <v>282</v>
      </c>
      <c r="C312" s="14"/>
      <c r="D312" s="216"/>
      <c r="E312" s="23"/>
      <c r="F312" s="20"/>
      <c r="G312" s="20"/>
      <c r="H312" s="20"/>
    </row>
    <row r="313" spans="1:8" s="21" customFormat="1" ht="12" hidden="1" customHeight="1" x14ac:dyDescent="0.2">
      <c r="A313" s="212">
        <v>575</v>
      </c>
      <c r="B313" s="14" t="s">
        <v>283</v>
      </c>
      <c r="C313" s="14"/>
      <c r="D313" s="216"/>
      <c r="E313" s="23"/>
      <c r="F313" s="20"/>
      <c r="G313" s="20"/>
      <c r="H313" s="20"/>
    </row>
    <row r="314" spans="1:8" s="21" customFormat="1" ht="12" hidden="1" customHeight="1" x14ac:dyDescent="0.2">
      <c r="A314" s="212">
        <v>576</v>
      </c>
      <c r="B314" s="14" t="s">
        <v>284</v>
      </c>
      <c r="C314" s="14"/>
      <c r="D314" s="216"/>
      <c r="E314" s="23"/>
      <c r="F314" s="20"/>
      <c r="G314" s="20"/>
      <c r="H314" s="20"/>
    </row>
    <row r="315" spans="1:8" s="21" customFormat="1" ht="12" hidden="1" customHeight="1" x14ac:dyDescent="0.2">
      <c r="A315" s="212">
        <v>577</v>
      </c>
      <c r="B315" s="14" t="s">
        <v>285</v>
      </c>
      <c r="C315" s="14"/>
      <c r="D315" s="216"/>
      <c r="E315" s="23"/>
      <c r="F315" s="20"/>
      <c r="G315" s="20"/>
      <c r="H315" s="20"/>
    </row>
    <row r="316" spans="1:8" s="21" customFormat="1" ht="12" hidden="1" customHeight="1" x14ac:dyDescent="0.2">
      <c r="A316" s="212">
        <v>578</v>
      </c>
      <c r="B316" s="14" t="s">
        <v>286</v>
      </c>
      <c r="C316" s="14"/>
      <c r="D316" s="216"/>
      <c r="E316" s="23"/>
      <c r="F316" s="20"/>
      <c r="G316" s="20"/>
      <c r="H316" s="20"/>
    </row>
    <row r="317" spans="1:8" s="21" customFormat="1" ht="12" hidden="1" customHeight="1" x14ac:dyDescent="0.2">
      <c r="A317" s="212">
        <v>579</v>
      </c>
      <c r="B317" s="14" t="s">
        <v>287</v>
      </c>
      <c r="C317" s="14"/>
      <c r="D317" s="216"/>
      <c r="E317" s="23"/>
      <c r="F317" s="20"/>
      <c r="G317" s="20"/>
      <c r="H317" s="20"/>
    </row>
    <row r="318" spans="1:8" s="21" customFormat="1" ht="12" x14ac:dyDescent="0.2">
      <c r="A318" s="212">
        <v>5800</v>
      </c>
      <c r="B318" s="14" t="s">
        <v>288</v>
      </c>
      <c r="C318" s="14"/>
      <c r="D318" s="216">
        <v>0</v>
      </c>
      <c r="E318" s="23"/>
      <c r="F318" s="20"/>
      <c r="G318" s="20"/>
      <c r="H318" s="20"/>
    </row>
    <row r="319" spans="1:8" s="21" customFormat="1" ht="12" hidden="1" customHeight="1" x14ac:dyDescent="0.2">
      <c r="A319" s="212">
        <v>581</v>
      </c>
      <c r="B319" s="14" t="s">
        <v>289</v>
      </c>
      <c r="C319" s="14"/>
      <c r="D319" s="216"/>
      <c r="E319" s="23"/>
      <c r="F319" s="20"/>
      <c r="G319" s="20"/>
      <c r="H319" s="20"/>
    </row>
    <row r="320" spans="1:8" s="21" customFormat="1" ht="12" hidden="1" customHeight="1" x14ac:dyDescent="0.2">
      <c r="A320" s="212">
        <v>582</v>
      </c>
      <c r="B320" s="14" t="s">
        <v>290</v>
      </c>
      <c r="C320" s="14"/>
      <c r="D320" s="216"/>
      <c r="E320" s="23"/>
      <c r="F320" s="20"/>
      <c r="G320" s="20"/>
      <c r="H320" s="20"/>
    </row>
    <row r="321" spans="1:8" s="21" customFormat="1" ht="12" hidden="1" customHeight="1" x14ac:dyDescent="0.2">
      <c r="A321" s="212">
        <v>583</v>
      </c>
      <c r="B321" s="14" t="s">
        <v>291</v>
      </c>
      <c r="C321" s="14"/>
      <c r="D321" s="216"/>
      <c r="E321" s="23"/>
      <c r="F321" s="20"/>
      <c r="G321" s="20"/>
      <c r="H321" s="20"/>
    </row>
    <row r="322" spans="1:8" s="21" customFormat="1" ht="12" hidden="1" customHeight="1" x14ac:dyDescent="0.2">
      <c r="A322" s="212">
        <v>589</v>
      </c>
      <c r="B322" s="14" t="s">
        <v>292</v>
      </c>
      <c r="C322" s="14"/>
      <c r="D322" s="216"/>
      <c r="E322" s="23"/>
      <c r="F322" s="20"/>
      <c r="G322" s="20"/>
      <c r="H322" s="20"/>
    </row>
    <row r="323" spans="1:8" s="21" customFormat="1" ht="12" x14ac:dyDescent="0.2">
      <c r="A323" s="212">
        <v>5900</v>
      </c>
      <c r="B323" s="14" t="s">
        <v>293</v>
      </c>
      <c r="C323" s="14"/>
      <c r="D323" s="216">
        <f>SUM(D324:D332)</f>
        <v>2215493.58</v>
      </c>
      <c r="E323" s="23"/>
      <c r="F323" s="26"/>
      <c r="G323" s="20"/>
      <c r="H323" s="20"/>
    </row>
    <row r="324" spans="1:8" s="21" customFormat="1" ht="12" hidden="1" customHeight="1" x14ac:dyDescent="0.2">
      <c r="A324" s="212">
        <v>591</v>
      </c>
      <c r="B324" s="14" t="s">
        <v>294</v>
      </c>
      <c r="C324" s="14"/>
      <c r="D324" s="216">
        <f>+'C-5000'!G109</f>
        <v>2215493.58</v>
      </c>
      <c r="E324" s="23"/>
      <c r="F324" s="23"/>
      <c r="G324" s="20"/>
      <c r="H324" s="20"/>
    </row>
    <row r="325" spans="1:8" s="21" customFormat="1" ht="12" hidden="1" customHeight="1" x14ac:dyDescent="0.2">
      <c r="A325" s="212">
        <v>592</v>
      </c>
      <c r="B325" s="14" t="s">
        <v>295</v>
      </c>
      <c r="C325" s="14"/>
      <c r="D325" s="216"/>
      <c r="E325" s="23"/>
      <c r="F325" s="23"/>
      <c r="G325" s="20"/>
      <c r="H325" s="20"/>
    </row>
    <row r="326" spans="1:8" s="21" customFormat="1" ht="12" hidden="1" customHeight="1" x14ac:dyDescent="0.2">
      <c r="A326" s="212">
        <v>593</v>
      </c>
      <c r="B326" s="14" t="s">
        <v>296</v>
      </c>
      <c r="C326" s="14"/>
      <c r="D326" s="216"/>
      <c r="E326" s="23"/>
      <c r="F326" s="23"/>
      <c r="G326" s="20"/>
      <c r="H326" s="20"/>
    </row>
    <row r="327" spans="1:8" s="21" customFormat="1" ht="12" hidden="1" customHeight="1" x14ac:dyDescent="0.2">
      <c r="A327" s="212">
        <v>594</v>
      </c>
      <c r="B327" s="14" t="s">
        <v>297</v>
      </c>
      <c r="C327" s="14"/>
      <c r="D327" s="216"/>
      <c r="E327" s="23"/>
      <c r="F327" s="23"/>
      <c r="G327" s="20"/>
      <c r="H327" s="20"/>
    </row>
    <row r="328" spans="1:8" s="21" customFormat="1" ht="12" hidden="1" customHeight="1" x14ac:dyDescent="0.2">
      <c r="A328" s="212">
        <v>595</v>
      </c>
      <c r="B328" s="14" t="s">
        <v>298</v>
      </c>
      <c r="C328" s="14"/>
      <c r="D328" s="216"/>
      <c r="E328" s="23"/>
      <c r="F328" s="23"/>
      <c r="G328" s="20"/>
      <c r="H328" s="20"/>
    </row>
    <row r="329" spans="1:8" s="21" customFormat="1" ht="12" hidden="1" customHeight="1" x14ac:dyDescent="0.2">
      <c r="A329" s="212">
        <v>596</v>
      </c>
      <c r="B329" s="14" t="s">
        <v>299</v>
      </c>
      <c r="C329" s="14"/>
      <c r="D329" s="216"/>
      <c r="E329" s="23"/>
      <c r="F329" s="23"/>
      <c r="G329" s="20"/>
      <c r="H329" s="20"/>
    </row>
    <row r="330" spans="1:8" s="21" customFormat="1" ht="12" hidden="1" customHeight="1" x14ac:dyDescent="0.2">
      <c r="A330" s="212">
        <v>597</v>
      </c>
      <c r="B330" s="14" t="s">
        <v>300</v>
      </c>
      <c r="C330" s="14"/>
      <c r="D330" s="216"/>
      <c r="E330" s="23"/>
      <c r="F330" s="23"/>
      <c r="G330" s="20"/>
      <c r="H330" s="20"/>
    </row>
    <row r="331" spans="1:8" s="21" customFormat="1" ht="12" hidden="1" customHeight="1" x14ac:dyDescent="0.2">
      <c r="A331" s="212">
        <v>598</v>
      </c>
      <c r="B331" s="14" t="s">
        <v>301</v>
      </c>
      <c r="C331" s="14"/>
      <c r="D331" s="216"/>
      <c r="E331" s="23"/>
      <c r="F331" s="23"/>
      <c r="G331" s="20"/>
      <c r="H331" s="20"/>
    </row>
    <row r="332" spans="1:8" s="21" customFormat="1" ht="12" hidden="1" customHeight="1" x14ac:dyDescent="0.2">
      <c r="A332" s="212">
        <v>599</v>
      </c>
      <c r="B332" s="14" t="s">
        <v>302</v>
      </c>
      <c r="C332" s="14"/>
      <c r="D332" s="216"/>
      <c r="E332" s="23"/>
      <c r="F332" s="23"/>
      <c r="G332" s="20"/>
      <c r="H332" s="20"/>
    </row>
    <row r="333" spans="1:8" s="18" customFormat="1" ht="12.75" x14ac:dyDescent="0.2">
      <c r="A333" s="211" t="s">
        <v>303</v>
      </c>
      <c r="B333" s="15"/>
      <c r="C333" s="15"/>
      <c r="D333" s="215">
        <f>+D334+D343+D352</f>
        <v>59934450.400000006</v>
      </c>
      <c r="E333" s="27"/>
      <c r="F333" s="27"/>
      <c r="G333" s="20"/>
      <c r="H333" s="17"/>
    </row>
    <row r="334" spans="1:8" s="21" customFormat="1" ht="12" x14ac:dyDescent="0.2">
      <c r="A334" s="212">
        <v>6100</v>
      </c>
      <c r="B334" s="14" t="s">
        <v>304</v>
      </c>
      <c r="C334" s="14"/>
      <c r="D334" s="216">
        <f>SUM(D335:D342)</f>
        <v>53919263.82</v>
      </c>
      <c r="E334" s="26"/>
      <c r="F334" s="26"/>
      <c r="G334" s="20"/>
      <c r="H334" s="20"/>
    </row>
    <row r="335" spans="1:8" s="21" customFormat="1" ht="12" hidden="1" customHeight="1" x14ac:dyDescent="0.2">
      <c r="A335" s="212">
        <v>611</v>
      </c>
      <c r="B335" s="14" t="s">
        <v>305</v>
      </c>
      <c r="C335" s="14"/>
      <c r="D335" s="216">
        <f>+'C-6000'!G12</f>
        <v>2814705.3</v>
      </c>
      <c r="E335" s="23"/>
      <c r="F335" s="23"/>
      <c r="G335" s="20"/>
      <c r="H335" s="20"/>
    </row>
    <row r="336" spans="1:8" s="21" customFormat="1" ht="12" hidden="1" customHeight="1" x14ac:dyDescent="0.2">
      <c r="A336" s="212">
        <v>612</v>
      </c>
      <c r="B336" s="14" t="s">
        <v>306</v>
      </c>
      <c r="C336" s="14"/>
      <c r="D336" s="216">
        <f>+'C-6000'!G14</f>
        <v>0</v>
      </c>
      <c r="E336" s="23"/>
      <c r="F336" s="23"/>
      <c r="G336" s="20"/>
      <c r="H336" s="20"/>
    </row>
    <row r="337" spans="1:8" s="21" customFormat="1" ht="12" hidden="1" customHeight="1" x14ac:dyDescent="0.2">
      <c r="A337" s="212">
        <v>613</v>
      </c>
      <c r="B337" s="14" t="s">
        <v>307</v>
      </c>
      <c r="C337" s="14"/>
      <c r="D337" s="216">
        <f>+'C-6000'!G16</f>
        <v>9717247.6999999993</v>
      </c>
      <c r="E337" s="23"/>
      <c r="F337" s="23"/>
      <c r="G337" s="20"/>
      <c r="H337" s="20"/>
    </row>
    <row r="338" spans="1:8" s="21" customFormat="1" ht="12" hidden="1" customHeight="1" x14ac:dyDescent="0.2">
      <c r="A338" s="212">
        <v>614</v>
      </c>
      <c r="B338" s="14" t="s">
        <v>308</v>
      </c>
      <c r="C338" s="14"/>
      <c r="D338" s="216"/>
      <c r="E338" s="23"/>
      <c r="F338" s="23"/>
      <c r="G338" s="20"/>
      <c r="H338" s="20"/>
    </row>
    <row r="339" spans="1:8" s="21" customFormat="1" ht="12" hidden="1" customHeight="1" x14ac:dyDescent="0.2">
      <c r="A339" s="212">
        <v>615</v>
      </c>
      <c r="B339" s="14" t="s">
        <v>309</v>
      </c>
      <c r="C339" s="14"/>
      <c r="D339" s="216">
        <f>+'C-6000'!G22</f>
        <v>41310580.310000002</v>
      </c>
      <c r="E339" s="23"/>
      <c r="F339" s="23"/>
      <c r="G339" s="20"/>
      <c r="H339" s="20"/>
    </row>
    <row r="340" spans="1:8" s="21" customFormat="1" ht="12" hidden="1" customHeight="1" x14ac:dyDescent="0.2">
      <c r="A340" s="212">
        <v>616</v>
      </c>
      <c r="B340" s="14" t="s">
        <v>310</v>
      </c>
      <c r="C340" s="14"/>
      <c r="D340" s="216"/>
      <c r="E340" s="23"/>
      <c r="F340" s="23"/>
      <c r="G340" s="20"/>
      <c r="H340" s="20"/>
    </row>
    <row r="341" spans="1:8" s="21" customFormat="1" ht="12" hidden="1" customHeight="1" x14ac:dyDescent="0.2">
      <c r="A341" s="212">
        <v>617</v>
      </c>
      <c r="B341" s="14" t="s">
        <v>311</v>
      </c>
      <c r="C341" s="14"/>
      <c r="D341" s="216">
        <f>+'C-6000'!G26</f>
        <v>76730.509999999995</v>
      </c>
      <c r="E341" s="23"/>
      <c r="F341" s="23"/>
      <c r="G341" s="20"/>
      <c r="H341" s="20"/>
    </row>
    <row r="342" spans="1:8" s="21" customFormat="1" ht="12" hidden="1" customHeight="1" x14ac:dyDescent="0.2">
      <c r="A342" s="212">
        <v>619</v>
      </c>
      <c r="B342" s="14" t="s">
        <v>312</v>
      </c>
      <c r="C342" s="14"/>
      <c r="D342" s="216">
        <v>0</v>
      </c>
      <c r="E342" s="23"/>
      <c r="F342" s="23"/>
      <c r="G342" s="20"/>
      <c r="H342" s="20"/>
    </row>
    <row r="343" spans="1:8" s="21" customFormat="1" ht="12" x14ac:dyDescent="0.2">
      <c r="A343" s="212">
        <v>6200</v>
      </c>
      <c r="B343" s="14" t="s">
        <v>313</v>
      </c>
      <c r="C343" s="14"/>
      <c r="D343" s="216">
        <f>SUM(D344:D351)</f>
        <v>720620.35000000009</v>
      </c>
      <c r="E343" s="23"/>
      <c r="F343" s="23"/>
      <c r="G343" s="20"/>
      <c r="H343" s="20"/>
    </row>
    <row r="344" spans="1:8" s="21" customFormat="1" ht="12" hidden="1" customHeight="1" x14ac:dyDescent="0.2">
      <c r="A344" s="212">
        <v>621</v>
      </c>
      <c r="B344" s="14" t="s">
        <v>314</v>
      </c>
      <c r="C344" s="14"/>
      <c r="D344" s="216"/>
      <c r="E344" s="23"/>
      <c r="F344" s="23"/>
      <c r="G344" s="20"/>
      <c r="H344" s="20"/>
    </row>
    <row r="345" spans="1:8" s="21" customFormat="1" ht="12" hidden="1" customHeight="1" x14ac:dyDescent="0.2">
      <c r="A345" s="212">
        <v>622</v>
      </c>
      <c r="B345" s="14" t="s">
        <v>306</v>
      </c>
      <c r="C345" s="14"/>
      <c r="D345" s="216">
        <f>+'C-6000'!G35</f>
        <v>621343.67000000004</v>
      </c>
      <c r="E345" s="23"/>
      <c r="F345" s="23"/>
      <c r="G345" s="20"/>
      <c r="H345" s="20"/>
    </row>
    <row r="346" spans="1:8" s="21" customFormat="1" ht="12" hidden="1" customHeight="1" x14ac:dyDescent="0.2">
      <c r="A346" s="212">
        <v>623</v>
      </c>
      <c r="B346" s="14" t="s">
        <v>315</v>
      </c>
      <c r="C346" s="14"/>
      <c r="D346" s="216"/>
      <c r="E346" s="23"/>
      <c r="F346" s="23"/>
      <c r="G346" s="20"/>
      <c r="H346" s="20"/>
    </row>
    <row r="347" spans="1:8" s="21" customFormat="1" ht="12" hidden="1" customHeight="1" x14ac:dyDescent="0.2">
      <c r="A347" s="212">
        <v>624</v>
      </c>
      <c r="B347" s="14" t="s">
        <v>308</v>
      </c>
      <c r="C347" s="14"/>
      <c r="D347" s="216"/>
      <c r="E347" s="23"/>
      <c r="F347" s="23"/>
      <c r="G347" s="20"/>
      <c r="H347" s="20"/>
    </row>
    <row r="348" spans="1:8" s="21" customFormat="1" ht="12" hidden="1" customHeight="1" x14ac:dyDescent="0.2">
      <c r="A348" s="212">
        <v>625</v>
      </c>
      <c r="B348" s="14" t="s">
        <v>316</v>
      </c>
      <c r="C348" s="14"/>
      <c r="D348" s="216"/>
      <c r="E348" s="23"/>
      <c r="F348" s="23"/>
      <c r="G348" s="20"/>
      <c r="H348" s="20"/>
    </row>
    <row r="349" spans="1:8" s="21" customFormat="1" ht="12" hidden="1" customHeight="1" x14ac:dyDescent="0.2">
      <c r="A349" s="212">
        <v>626</v>
      </c>
      <c r="B349" s="14" t="s">
        <v>310</v>
      </c>
      <c r="C349" s="14"/>
      <c r="D349" s="216"/>
      <c r="E349" s="23"/>
      <c r="F349" s="23"/>
      <c r="G349" s="20"/>
      <c r="H349" s="20"/>
    </row>
    <row r="350" spans="1:8" s="21" customFormat="1" ht="12" hidden="1" customHeight="1" x14ac:dyDescent="0.2">
      <c r="A350" s="212">
        <v>627</v>
      </c>
      <c r="B350" s="14" t="s">
        <v>311</v>
      </c>
      <c r="C350" s="14"/>
      <c r="D350" s="216"/>
      <c r="E350" s="23"/>
      <c r="F350" s="23"/>
      <c r="G350" s="20"/>
      <c r="H350" s="20"/>
    </row>
    <row r="351" spans="1:8" s="21" customFormat="1" ht="12" hidden="1" customHeight="1" x14ac:dyDescent="0.2">
      <c r="A351" s="212">
        <v>629</v>
      </c>
      <c r="B351" s="14" t="s">
        <v>312</v>
      </c>
      <c r="C351" s="14"/>
      <c r="D351" s="216">
        <f>+'C-6000'!G49</f>
        <v>99276.68</v>
      </c>
      <c r="E351" s="23"/>
      <c r="F351" s="23"/>
      <c r="G351" s="20"/>
      <c r="H351" s="20"/>
    </row>
    <row r="352" spans="1:8" s="21" customFormat="1" ht="12" x14ac:dyDescent="0.2">
      <c r="A352" s="212">
        <v>6300</v>
      </c>
      <c r="B352" s="14" t="s">
        <v>317</v>
      </c>
      <c r="C352" s="14"/>
      <c r="D352" s="216">
        <f>SUM(D353:D354)</f>
        <v>5294566.2300000004</v>
      </c>
      <c r="E352" s="23"/>
      <c r="F352" s="23"/>
      <c r="G352" s="20"/>
      <c r="H352" s="20"/>
    </row>
    <row r="353" spans="1:8" s="21" customFormat="1" ht="12" hidden="1" customHeight="1" x14ac:dyDescent="0.2">
      <c r="A353" s="212">
        <v>631</v>
      </c>
      <c r="B353" s="14" t="s">
        <v>318</v>
      </c>
      <c r="C353" s="14"/>
      <c r="D353" s="216">
        <f>+'C-6000'!G55</f>
        <v>5294566.2300000004</v>
      </c>
      <c r="E353" s="23"/>
      <c r="F353" s="20"/>
      <c r="G353" s="20"/>
      <c r="H353" s="20"/>
    </row>
    <row r="354" spans="1:8" s="21" customFormat="1" ht="12" hidden="1" customHeight="1" x14ac:dyDescent="0.2">
      <c r="A354" s="212">
        <v>632</v>
      </c>
      <c r="B354" s="14" t="s">
        <v>319</v>
      </c>
      <c r="C354" s="14"/>
      <c r="D354" s="216"/>
      <c r="E354" s="23"/>
      <c r="F354" s="20"/>
      <c r="G354" s="20"/>
      <c r="H354" s="20"/>
    </row>
    <row r="355" spans="1:8" x14ac:dyDescent="0.25">
      <c r="A355" s="211" t="s">
        <v>320</v>
      </c>
      <c r="B355" s="8"/>
      <c r="C355" s="8"/>
      <c r="D355" s="210">
        <v>0</v>
      </c>
      <c r="E355" s="23"/>
      <c r="F355" s="20"/>
      <c r="G355" s="20"/>
      <c r="H355" s="2"/>
    </row>
    <row r="356" spans="1:8" s="21" customFormat="1" ht="12" x14ac:dyDescent="0.2">
      <c r="A356" s="212">
        <v>7100</v>
      </c>
      <c r="B356" s="14" t="s">
        <v>321</v>
      </c>
      <c r="C356" s="14"/>
      <c r="D356" s="216">
        <v>0</v>
      </c>
      <c r="E356" s="23"/>
      <c r="F356" s="20"/>
      <c r="G356" s="20"/>
      <c r="H356" s="20"/>
    </row>
    <row r="357" spans="1:8" s="21" customFormat="1" ht="12" hidden="1" customHeight="1" x14ac:dyDescent="0.2">
      <c r="A357" s="212">
        <v>711</v>
      </c>
      <c r="B357" s="14" t="s">
        <v>322</v>
      </c>
      <c r="C357" s="14"/>
      <c r="D357" s="216"/>
      <c r="E357" s="23"/>
      <c r="F357" s="20"/>
      <c r="G357" s="20"/>
      <c r="H357" s="20"/>
    </row>
    <row r="358" spans="1:8" s="21" customFormat="1" ht="12" hidden="1" customHeight="1" x14ac:dyDescent="0.2">
      <c r="A358" s="212">
        <v>712</v>
      </c>
      <c r="B358" s="14" t="s">
        <v>323</v>
      </c>
      <c r="C358" s="14"/>
      <c r="D358" s="216"/>
      <c r="E358" s="23"/>
      <c r="F358" s="20"/>
      <c r="G358" s="20"/>
      <c r="H358" s="20"/>
    </row>
    <row r="359" spans="1:8" s="21" customFormat="1" ht="12" x14ac:dyDescent="0.2">
      <c r="A359" s="212">
        <v>7200</v>
      </c>
      <c r="B359" s="14" t="s">
        <v>324</v>
      </c>
      <c r="C359" s="14"/>
      <c r="D359" s="216">
        <v>0</v>
      </c>
      <c r="E359" s="23"/>
      <c r="F359" s="20"/>
      <c r="G359" s="20"/>
      <c r="H359" s="20"/>
    </row>
    <row r="360" spans="1:8" s="21" customFormat="1" ht="12" hidden="1" customHeight="1" x14ac:dyDescent="0.2">
      <c r="A360" s="212">
        <v>721</v>
      </c>
      <c r="B360" s="14" t="s">
        <v>325</v>
      </c>
      <c r="C360" s="14"/>
      <c r="D360" s="216"/>
      <c r="E360" s="23"/>
      <c r="F360" s="20"/>
      <c r="G360" s="20"/>
      <c r="H360" s="20"/>
    </row>
    <row r="361" spans="1:8" s="21" customFormat="1" ht="12" hidden="1" customHeight="1" x14ac:dyDescent="0.2">
      <c r="A361" s="212">
        <v>722</v>
      </c>
      <c r="B361" s="14" t="s">
        <v>326</v>
      </c>
      <c r="C361" s="14"/>
      <c r="D361" s="216"/>
      <c r="E361" s="23"/>
      <c r="F361" s="20"/>
      <c r="G361" s="20"/>
      <c r="H361" s="20"/>
    </row>
    <row r="362" spans="1:8" s="21" customFormat="1" ht="12" hidden="1" customHeight="1" x14ac:dyDescent="0.2">
      <c r="A362" s="212">
        <v>723</v>
      </c>
      <c r="B362" s="14" t="s">
        <v>327</v>
      </c>
      <c r="C362" s="14"/>
      <c r="D362" s="216"/>
      <c r="E362" s="23"/>
      <c r="F362" s="20"/>
      <c r="G362" s="20"/>
      <c r="H362" s="20"/>
    </row>
    <row r="363" spans="1:8" s="21" customFormat="1" ht="12" hidden="1" customHeight="1" x14ac:dyDescent="0.2">
      <c r="A363" s="212">
        <v>724</v>
      </c>
      <c r="B363" s="14" t="s">
        <v>328</v>
      </c>
      <c r="C363" s="14"/>
      <c r="D363" s="216"/>
      <c r="E363" s="23"/>
      <c r="F363" s="20"/>
      <c r="G363" s="20"/>
      <c r="H363" s="20"/>
    </row>
    <row r="364" spans="1:8" s="21" customFormat="1" ht="12" hidden="1" customHeight="1" x14ac:dyDescent="0.2">
      <c r="A364" s="212">
        <v>725</v>
      </c>
      <c r="B364" s="14" t="s">
        <v>329</v>
      </c>
      <c r="C364" s="14"/>
      <c r="D364" s="216"/>
      <c r="E364" s="23"/>
      <c r="F364" s="20"/>
      <c r="G364" s="20"/>
      <c r="H364" s="20"/>
    </row>
    <row r="365" spans="1:8" s="21" customFormat="1" ht="12" hidden="1" customHeight="1" x14ac:dyDescent="0.2">
      <c r="A365" s="212">
        <v>726</v>
      </c>
      <c r="B365" s="14" t="s">
        <v>330</v>
      </c>
      <c r="C365" s="14"/>
      <c r="D365" s="216"/>
      <c r="E365" s="23"/>
      <c r="F365" s="20"/>
      <c r="G365" s="20"/>
      <c r="H365" s="20"/>
    </row>
    <row r="366" spans="1:8" s="21" customFormat="1" ht="12" hidden="1" customHeight="1" x14ac:dyDescent="0.2">
      <c r="A366" s="212">
        <v>727</v>
      </c>
      <c r="B366" s="14" t="s">
        <v>331</v>
      </c>
      <c r="C366" s="14"/>
      <c r="D366" s="216"/>
      <c r="E366" s="23"/>
      <c r="F366" s="20"/>
      <c r="G366" s="20"/>
      <c r="H366" s="20"/>
    </row>
    <row r="367" spans="1:8" s="21" customFormat="1" ht="12" hidden="1" customHeight="1" x14ac:dyDescent="0.2">
      <c r="A367" s="212">
        <v>728</v>
      </c>
      <c r="B367" s="14" t="s">
        <v>332</v>
      </c>
      <c r="C367" s="14"/>
      <c r="D367" s="216"/>
      <c r="E367" s="23"/>
      <c r="F367" s="20"/>
      <c r="G367" s="20"/>
      <c r="H367" s="20"/>
    </row>
    <row r="368" spans="1:8" s="21" customFormat="1" ht="12" hidden="1" customHeight="1" x14ac:dyDescent="0.2">
      <c r="A368" s="212">
        <v>729</v>
      </c>
      <c r="B368" s="14" t="s">
        <v>333</v>
      </c>
      <c r="C368" s="14"/>
      <c r="D368" s="216"/>
      <c r="E368" s="23"/>
      <c r="F368" s="20"/>
      <c r="G368" s="20"/>
      <c r="H368" s="20"/>
    </row>
    <row r="369" spans="1:8" s="21" customFormat="1" ht="12" x14ac:dyDescent="0.2">
      <c r="A369" s="212">
        <v>7300</v>
      </c>
      <c r="B369" s="14" t="s">
        <v>334</v>
      </c>
      <c r="C369" s="14"/>
      <c r="D369" s="216">
        <v>0</v>
      </c>
      <c r="E369" s="23"/>
      <c r="F369" s="20"/>
      <c r="G369" s="20"/>
      <c r="H369" s="20"/>
    </row>
    <row r="370" spans="1:8" s="21" customFormat="1" ht="12" hidden="1" customHeight="1" x14ac:dyDescent="0.2">
      <c r="A370" s="212">
        <v>731</v>
      </c>
      <c r="B370" s="14" t="s">
        <v>335</v>
      </c>
      <c r="C370" s="14"/>
      <c r="D370" s="216"/>
      <c r="E370" s="23"/>
      <c r="F370" s="20"/>
      <c r="G370" s="20"/>
      <c r="H370" s="20"/>
    </row>
    <row r="371" spans="1:8" s="21" customFormat="1" ht="12" hidden="1" customHeight="1" x14ac:dyDescent="0.2">
      <c r="A371" s="212">
        <v>732</v>
      </c>
      <c r="B371" s="14" t="s">
        <v>336</v>
      </c>
      <c r="C371" s="14"/>
      <c r="D371" s="216"/>
      <c r="E371" s="23"/>
      <c r="F371" s="20"/>
      <c r="G371" s="20"/>
      <c r="H371" s="20"/>
    </row>
    <row r="372" spans="1:8" s="21" customFormat="1" ht="12" hidden="1" customHeight="1" x14ac:dyDescent="0.2">
      <c r="A372" s="212">
        <v>733</v>
      </c>
      <c r="B372" s="14" t="s">
        <v>337</v>
      </c>
      <c r="C372" s="14"/>
      <c r="D372" s="216"/>
      <c r="E372" s="23"/>
      <c r="F372" s="20"/>
      <c r="G372" s="20"/>
      <c r="H372" s="20"/>
    </row>
    <row r="373" spans="1:8" s="21" customFormat="1" ht="12" hidden="1" customHeight="1" x14ac:dyDescent="0.2">
      <c r="A373" s="212">
        <v>734</v>
      </c>
      <c r="B373" s="14" t="s">
        <v>338</v>
      </c>
      <c r="C373" s="14"/>
      <c r="D373" s="216"/>
      <c r="E373" s="23"/>
      <c r="F373" s="20"/>
      <c r="G373" s="20"/>
      <c r="H373" s="20"/>
    </row>
    <row r="374" spans="1:8" s="21" customFormat="1" ht="12" hidden="1" customHeight="1" x14ac:dyDescent="0.2">
      <c r="A374" s="212">
        <v>735</v>
      </c>
      <c r="B374" s="14" t="s">
        <v>339</v>
      </c>
      <c r="C374" s="14"/>
      <c r="D374" s="216"/>
      <c r="E374" s="23"/>
      <c r="F374" s="20"/>
      <c r="G374" s="20"/>
      <c r="H374" s="20"/>
    </row>
    <row r="375" spans="1:8" s="21" customFormat="1" ht="12" hidden="1" customHeight="1" x14ac:dyDescent="0.2">
      <c r="A375" s="212">
        <v>739</v>
      </c>
      <c r="B375" s="14" t="s">
        <v>340</v>
      </c>
      <c r="C375" s="14"/>
      <c r="D375" s="216"/>
      <c r="E375" s="23"/>
      <c r="F375" s="20"/>
      <c r="G375" s="20"/>
      <c r="H375" s="20"/>
    </row>
    <row r="376" spans="1:8" s="21" customFormat="1" ht="12" x14ac:dyDescent="0.2">
      <c r="A376" s="212">
        <v>7400</v>
      </c>
      <c r="B376" s="14" t="s">
        <v>341</v>
      </c>
      <c r="C376" s="14"/>
      <c r="D376" s="216">
        <v>0</v>
      </c>
      <c r="E376" s="23"/>
      <c r="F376" s="20"/>
      <c r="G376" s="20"/>
      <c r="H376" s="20"/>
    </row>
    <row r="377" spans="1:8" s="21" customFormat="1" ht="12" hidden="1" customHeight="1" x14ac:dyDescent="0.2">
      <c r="A377" s="212">
        <v>741</v>
      </c>
      <c r="B377" s="14" t="s">
        <v>342</v>
      </c>
      <c r="C377" s="14"/>
      <c r="D377" s="216"/>
      <c r="E377" s="23"/>
      <c r="F377" s="20"/>
      <c r="G377" s="20"/>
      <c r="H377" s="20"/>
    </row>
    <row r="378" spans="1:8" s="21" customFormat="1" ht="12" hidden="1" customHeight="1" x14ac:dyDescent="0.2">
      <c r="A378" s="212">
        <v>742</v>
      </c>
      <c r="B378" s="14" t="s">
        <v>343</v>
      </c>
      <c r="C378" s="14"/>
      <c r="D378" s="216"/>
      <c r="E378" s="23"/>
      <c r="F378" s="20"/>
      <c r="G378" s="20"/>
      <c r="H378" s="20"/>
    </row>
    <row r="379" spans="1:8" s="21" customFormat="1" ht="12" hidden="1" customHeight="1" x14ac:dyDescent="0.2">
      <c r="A379" s="212">
        <v>743</v>
      </c>
      <c r="B379" s="14" t="s">
        <v>344</v>
      </c>
      <c r="C379" s="14"/>
      <c r="D379" s="216"/>
      <c r="E379" s="23"/>
      <c r="F379" s="20"/>
      <c r="G379" s="20"/>
      <c r="H379" s="20"/>
    </row>
    <row r="380" spans="1:8" s="21" customFormat="1" ht="12" hidden="1" customHeight="1" x14ac:dyDescent="0.2">
      <c r="A380" s="212">
        <v>744</v>
      </c>
      <c r="B380" s="14" t="s">
        <v>345</v>
      </c>
      <c r="C380" s="14"/>
      <c r="D380" s="216"/>
      <c r="E380" s="23"/>
      <c r="F380" s="20"/>
      <c r="G380" s="20"/>
      <c r="H380" s="20"/>
    </row>
    <row r="381" spans="1:8" s="21" customFormat="1" ht="12" hidden="1" customHeight="1" x14ac:dyDescent="0.2">
      <c r="A381" s="212">
        <v>745</v>
      </c>
      <c r="B381" s="14" t="s">
        <v>346</v>
      </c>
      <c r="C381" s="14"/>
      <c r="D381" s="216"/>
      <c r="E381" s="23"/>
      <c r="F381" s="20"/>
      <c r="G381" s="20"/>
      <c r="H381" s="20"/>
    </row>
    <row r="382" spans="1:8" s="21" customFormat="1" ht="12" hidden="1" customHeight="1" x14ac:dyDescent="0.2">
      <c r="A382" s="212">
        <v>746</v>
      </c>
      <c r="B382" s="14" t="s">
        <v>347</v>
      </c>
      <c r="C382" s="14"/>
      <c r="D382" s="216"/>
      <c r="E382" s="23"/>
      <c r="F382" s="20"/>
      <c r="G382" s="20"/>
      <c r="H382" s="20"/>
    </row>
    <row r="383" spans="1:8" s="21" customFormat="1" ht="12" hidden="1" customHeight="1" x14ac:dyDescent="0.2">
      <c r="A383" s="212">
        <v>747</v>
      </c>
      <c r="B383" s="14" t="s">
        <v>348</v>
      </c>
      <c r="C383" s="14"/>
      <c r="D383" s="216"/>
      <c r="E383" s="23"/>
      <c r="F383" s="20"/>
      <c r="G383" s="20"/>
      <c r="H383" s="20"/>
    </row>
    <row r="384" spans="1:8" s="21" customFormat="1" ht="12" hidden="1" customHeight="1" x14ac:dyDescent="0.2">
      <c r="A384" s="212">
        <v>748</v>
      </c>
      <c r="B384" s="14" t="s">
        <v>349</v>
      </c>
      <c r="C384" s="14"/>
      <c r="D384" s="216"/>
      <c r="E384" s="23"/>
      <c r="F384" s="20"/>
      <c r="G384" s="20"/>
      <c r="H384" s="20"/>
    </row>
    <row r="385" spans="1:8" s="21" customFormat="1" ht="12" hidden="1" customHeight="1" x14ac:dyDescent="0.2">
      <c r="A385" s="212">
        <v>749</v>
      </c>
      <c r="B385" s="14" t="s">
        <v>350</v>
      </c>
      <c r="C385" s="14"/>
      <c r="D385" s="216"/>
      <c r="E385" s="23"/>
      <c r="F385" s="20"/>
      <c r="G385" s="20"/>
      <c r="H385" s="20"/>
    </row>
    <row r="386" spans="1:8" s="21" customFormat="1" ht="12" x14ac:dyDescent="0.2">
      <c r="A386" s="212">
        <v>7500</v>
      </c>
      <c r="B386" s="14" t="s">
        <v>351</v>
      </c>
      <c r="C386" s="14"/>
      <c r="D386" s="216">
        <v>0</v>
      </c>
      <c r="E386" s="23"/>
      <c r="F386" s="20"/>
      <c r="G386" s="20"/>
      <c r="H386" s="20"/>
    </row>
    <row r="387" spans="1:8" s="21" customFormat="1" ht="12" hidden="1" customHeight="1" x14ac:dyDescent="0.2">
      <c r="A387" s="212">
        <v>751</v>
      </c>
      <c r="B387" s="14" t="s">
        <v>352</v>
      </c>
      <c r="C387" s="14"/>
      <c r="D387" s="216"/>
      <c r="E387" s="23"/>
      <c r="F387" s="20"/>
      <c r="G387" s="20"/>
      <c r="H387" s="20"/>
    </row>
    <row r="388" spans="1:8" s="21" customFormat="1" ht="12" hidden="1" customHeight="1" x14ac:dyDescent="0.2">
      <c r="A388" s="212">
        <v>752</v>
      </c>
      <c r="B388" s="14" t="s">
        <v>353</v>
      </c>
      <c r="C388" s="14"/>
      <c r="D388" s="216"/>
      <c r="E388" s="23"/>
      <c r="F388" s="20"/>
      <c r="G388" s="20"/>
      <c r="H388" s="20"/>
    </row>
    <row r="389" spans="1:8" s="21" customFormat="1" ht="12" hidden="1" customHeight="1" x14ac:dyDescent="0.2">
      <c r="A389" s="212">
        <v>753</v>
      </c>
      <c r="B389" s="14" t="s">
        <v>354</v>
      </c>
      <c r="C389" s="14"/>
      <c r="D389" s="216"/>
      <c r="E389" s="23"/>
      <c r="F389" s="20"/>
      <c r="G389" s="20"/>
      <c r="H389" s="20"/>
    </row>
    <row r="390" spans="1:8" s="21" customFormat="1" ht="12" hidden="1" customHeight="1" x14ac:dyDescent="0.2">
      <c r="A390" s="212">
        <v>754</v>
      </c>
      <c r="B390" s="14" t="s">
        <v>355</v>
      </c>
      <c r="C390" s="14"/>
      <c r="D390" s="216"/>
      <c r="E390" s="23"/>
      <c r="F390" s="20"/>
      <c r="G390" s="20"/>
      <c r="H390" s="20"/>
    </row>
    <row r="391" spans="1:8" s="21" customFormat="1" ht="12" hidden="1" customHeight="1" x14ac:dyDescent="0.2">
      <c r="A391" s="212">
        <v>755</v>
      </c>
      <c r="B391" s="14" t="s">
        <v>356</v>
      </c>
      <c r="C391" s="14"/>
      <c r="D391" s="216"/>
      <c r="E391" s="23"/>
      <c r="F391" s="20"/>
      <c r="G391" s="20"/>
      <c r="H391" s="20"/>
    </row>
    <row r="392" spans="1:8" s="21" customFormat="1" ht="12" hidden="1" customHeight="1" x14ac:dyDescent="0.2">
      <c r="A392" s="212">
        <v>756</v>
      </c>
      <c r="B392" s="14" t="s">
        <v>357</v>
      </c>
      <c r="C392" s="14"/>
      <c r="D392" s="216"/>
      <c r="E392" s="23"/>
      <c r="F392" s="20"/>
      <c r="G392" s="20"/>
      <c r="H392" s="20"/>
    </row>
    <row r="393" spans="1:8" s="21" customFormat="1" ht="12" hidden="1" customHeight="1" x14ac:dyDescent="0.2">
      <c r="A393" s="212">
        <v>757</v>
      </c>
      <c r="B393" s="14" t="s">
        <v>358</v>
      </c>
      <c r="C393" s="14"/>
      <c r="D393" s="216"/>
      <c r="E393" s="23"/>
      <c r="F393" s="20"/>
      <c r="G393" s="20"/>
      <c r="H393" s="20"/>
    </row>
    <row r="394" spans="1:8" s="21" customFormat="1" ht="12" hidden="1" customHeight="1" x14ac:dyDescent="0.2">
      <c r="A394" s="212">
        <v>758</v>
      </c>
      <c r="B394" s="14" t="s">
        <v>359</v>
      </c>
      <c r="C394" s="14"/>
      <c r="D394" s="216"/>
      <c r="E394" s="23"/>
      <c r="F394" s="20"/>
      <c r="G394" s="20"/>
      <c r="H394" s="20"/>
    </row>
    <row r="395" spans="1:8" s="21" customFormat="1" ht="12" hidden="1" customHeight="1" x14ac:dyDescent="0.2">
      <c r="A395" s="212">
        <v>759</v>
      </c>
      <c r="B395" s="14" t="s">
        <v>360</v>
      </c>
      <c r="C395" s="14"/>
      <c r="D395" s="216"/>
      <c r="E395" s="23"/>
      <c r="F395" s="20"/>
      <c r="G395" s="20"/>
      <c r="H395" s="20"/>
    </row>
    <row r="396" spans="1:8" s="21" customFormat="1" ht="12" x14ac:dyDescent="0.2">
      <c r="A396" s="212">
        <v>7600</v>
      </c>
      <c r="B396" s="14" t="s">
        <v>361</v>
      </c>
      <c r="C396" s="14"/>
      <c r="D396" s="216">
        <v>0</v>
      </c>
      <c r="E396" s="23"/>
      <c r="F396" s="20"/>
      <c r="G396" s="20"/>
      <c r="H396" s="20"/>
    </row>
    <row r="397" spans="1:8" s="21" customFormat="1" ht="12" hidden="1" customHeight="1" x14ac:dyDescent="0.2">
      <c r="A397" s="212">
        <v>761</v>
      </c>
      <c r="B397" s="14" t="s">
        <v>362</v>
      </c>
      <c r="C397" s="14"/>
      <c r="D397" s="216"/>
      <c r="E397" s="23"/>
      <c r="F397" s="20"/>
      <c r="G397" s="20"/>
      <c r="H397" s="20"/>
    </row>
    <row r="398" spans="1:8" s="21" customFormat="1" ht="12" hidden="1" customHeight="1" x14ac:dyDescent="0.2">
      <c r="A398" s="212">
        <v>762</v>
      </c>
      <c r="B398" s="14" t="s">
        <v>363</v>
      </c>
      <c r="C398" s="14"/>
      <c r="D398" s="216"/>
      <c r="E398" s="23"/>
      <c r="F398" s="20"/>
      <c r="G398" s="20"/>
      <c r="H398" s="20"/>
    </row>
    <row r="399" spans="1:8" s="21" customFormat="1" ht="12" x14ac:dyDescent="0.2">
      <c r="A399" s="212">
        <v>7900</v>
      </c>
      <c r="B399" s="14" t="s">
        <v>364</v>
      </c>
      <c r="C399" s="14"/>
      <c r="D399" s="216">
        <v>0</v>
      </c>
      <c r="E399" s="23"/>
      <c r="F399" s="20"/>
      <c r="G399" s="20"/>
      <c r="H399" s="20"/>
    </row>
    <row r="400" spans="1:8" s="21" customFormat="1" ht="12" hidden="1" customHeight="1" x14ac:dyDescent="0.2">
      <c r="A400" s="212">
        <v>791</v>
      </c>
      <c r="B400" s="14" t="s">
        <v>365</v>
      </c>
      <c r="C400" s="14"/>
      <c r="D400" s="216"/>
      <c r="E400" s="23"/>
      <c r="F400" s="20"/>
      <c r="G400" s="20"/>
      <c r="H400" s="20"/>
    </row>
    <row r="401" spans="1:8" s="21" customFormat="1" ht="12" hidden="1" customHeight="1" x14ac:dyDescent="0.2">
      <c r="A401" s="212">
        <v>792</v>
      </c>
      <c r="B401" s="14" t="s">
        <v>366</v>
      </c>
      <c r="C401" s="14"/>
      <c r="D401" s="216"/>
      <c r="E401" s="23"/>
      <c r="F401" s="20"/>
      <c r="G401" s="20"/>
      <c r="H401" s="20"/>
    </row>
    <row r="402" spans="1:8" s="21" customFormat="1" ht="12" hidden="1" customHeight="1" x14ac:dyDescent="0.2">
      <c r="A402" s="212">
        <v>799</v>
      </c>
      <c r="B402" s="14" t="s">
        <v>367</v>
      </c>
      <c r="C402" s="14"/>
      <c r="D402" s="216"/>
      <c r="E402" s="23"/>
      <c r="F402" s="20"/>
      <c r="G402" s="20"/>
      <c r="H402" s="20"/>
    </row>
    <row r="403" spans="1:8" x14ac:dyDescent="0.25">
      <c r="A403" s="211" t="s">
        <v>368</v>
      </c>
      <c r="B403" s="8"/>
      <c r="C403" s="8"/>
      <c r="D403" s="208">
        <f>+D404+D411+D417</f>
        <v>0</v>
      </c>
      <c r="E403" s="23"/>
      <c r="F403" s="20"/>
      <c r="G403" s="20"/>
      <c r="H403" s="2"/>
    </row>
    <row r="404" spans="1:8" s="21" customFormat="1" ht="12" x14ac:dyDescent="0.2">
      <c r="A404" s="212">
        <v>8100</v>
      </c>
      <c r="B404" s="14" t="s">
        <v>369</v>
      </c>
      <c r="C404" s="14"/>
      <c r="D404" s="221">
        <v>0</v>
      </c>
      <c r="E404" s="23"/>
      <c r="F404" s="20"/>
      <c r="G404" s="20"/>
      <c r="H404" s="20"/>
    </row>
    <row r="405" spans="1:8" s="21" customFormat="1" ht="12" hidden="1" customHeight="1" x14ac:dyDescent="0.2">
      <c r="A405" s="212">
        <v>811</v>
      </c>
      <c r="B405" s="14" t="s">
        <v>370</v>
      </c>
      <c r="C405" s="14"/>
      <c r="D405" s="216"/>
      <c r="E405" s="23"/>
      <c r="F405" s="20"/>
      <c r="G405" s="20"/>
      <c r="H405" s="20"/>
    </row>
    <row r="406" spans="1:8" s="21" customFormat="1" ht="12" hidden="1" customHeight="1" x14ac:dyDescent="0.2">
      <c r="A406" s="212">
        <v>812</v>
      </c>
      <c r="B406" s="14" t="s">
        <v>371</v>
      </c>
      <c r="C406" s="14"/>
      <c r="D406" s="216"/>
      <c r="E406" s="23"/>
      <c r="F406" s="20"/>
      <c r="G406" s="20"/>
      <c r="H406" s="20"/>
    </row>
    <row r="407" spans="1:8" s="21" customFormat="1" ht="12" hidden="1" customHeight="1" x14ac:dyDescent="0.2">
      <c r="A407" s="212">
        <v>813</v>
      </c>
      <c r="B407" s="14" t="s">
        <v>372</v>
      </c>
      <c r="C407" s="14"/>
      <c r="D407" s="216"/>
      <c r="E407" s="23"/>
      <c r="F407" s="20"/>
      <c r="G407" s="20"/>
      <c r="H407" s="20"/>
    </row>
    <row r="408" spans="1:8" s="21" customFormat="1" ht="12" hidden="1" customHeight="1" x14ac:dyDescent="0.2">
      <c r="A408" s="212">
        <v>814</v>
      </c>
      <c r="B408" s="14" t="s">
        <v>373</v>
      </c>
      <c r="C408" s="14"/>
      <c r="D408" s="216"/>
      <c r="E408" s="23"/>
      <c r="F408" s="20"/>
      <c r="G408" s="20"/>
      <c r="H408" s="20"/>
    </row>
    <row r="409" spans="1:8" s="21" customFormat="1" ht="12" hidden="1" customHeight="1" x14ac:dyDescent="0.2">
      <c r="A409" s="212">
        <v>815</v>
      </c>
      <c r="B409" s="14" t="s">
        <v>374</v>
      </c>
      <c r="C409" s="14"/>
      <c r="D409" s="216"/>
      <c r="E409" s="23"/>
      <c r="F409" s="20"/>
      <c r="G409" s="20"/>
      <c r="H409" s="20"/>
    </row>
    <row r="410" spans="1:8" s="21" customFormat="1" ht="12" hidden="1" customHeight="1" x14ac:dyDescent="0.2">
      <c r="A410" s="212">
        <v>816</v>
      </c>
      <c r="B410" s="14" t="s">
        <v>375</v>
      </c>
      <c r="C410" s="14"/>
      <c r="D410" s="216"/>
      <c r="E410" s="23"/>
      <c r="F410" s="20"/>
      <c r="G410" s="20"/>
      <c r="H410" s="20"/>
    </row>
    <row r="411" spans="1:8" s="21" customFormat="1" ht="12" x14ac:dyDescent="0.2">
      <c r="A411" s="212">
        <v>8300</v>
      </c>
      <c r="B411" s="14" t="s">
        <v>376</v>
      </c>
      <c r="C411" s="14"/>
      <c r="D411" s="216">
        <f>+'[1]C-8000'!P24</f>
        <v>0</v>
      </c>
      <c r="E411" s="23"/>
      <c r="F411" s="20"/>
      <c r="G411" s="20"/>
      <c r="H411" s="20"/>
    </row>
    <row r="412" spans="1:8" s="21" customFormat="1" ht="12" hidden="1" customHeight="1" x14ac:dyDescent="0.2">
      <c r="A412" s="212">
        <v>831</v>
      </c>
      <c r="B412" s="14" t="s">
        <v>377</v>
      </c>
      <c r="C412" s="14"/>
      <c r="D412" s="216"/>
      <c r="E412" s="23"/>
      <c r="F412" s="20"/>
      <c r="G412" s="20"/>
      <c r="H412" s="20"/>
    </row>
    <row r="413" spans="1:8" s="21" customFormat="1" ht="12" hidden="1" customHeight="1" x14ac:dyDescent="0.2">
      <c r="A413" s="212">
        <v>832</v>
      </c>
      <c r="B413" s="14" t="s">
        <v>378</v>
      </c>
      <c r="C413" s="14"/>
      <c r="D413" s="216"/>
      <c r="E413" s="23"/>
      <c r="F413" s="20"/>
      <c r="G413" s="20"/>
      <c r="H413" s="20"/>
    </row>
    <row r="414" spans="1:8" s="21" customFormat="1" ht="12" hidden="1" customHeight="1" x14ac:dyDescent="0.2">
      <c r="A414" s="212">
        <v>833</v>
      </c>
      <c r="B414" s="14" t="s">
        <v>379</v>
      </c>
      <c r="C414" s="14"/>
      <c r="D414" s="216"/>
      <c r="E414" s="23"/>
      <c r="F414" s="20"/>
      <c r="G414" s="20"/>
      <c r="H414" s="20"/>
    </row>
    <row r="415" spans="1:8" s="21" customFormat="1" ht="12" hidden="1" customHeight="1" x14ac:dyDescent="0.2">
      <c r="A415" s="212">
        <v>834</v>
      </c>
      <c r="B415" s="14" t="s">
        <v>380</v>
      </c>
      <c r="C415" s="14"/>
      <c r="D415" s="216"/>
      <c r="E415" s="23"/>
      <c r="F415" s="20"/>
      <c r="G415" s="20"/>
      <c r="H415" s="20"/>
    </row>
    <row r="416" spans="1:8" s="21" customFormat="1" ht="12" hidden="1" customHeight="1" x14ac:dyDescent="0.2">
      <c r="A416" s="212">
        <v>835</v>
      </c>
      <c r="B416" s="14" t="s">
        <v>381</v>
      </c>
      <c r="C416" s="14"/>
      <c r="D416" s="216"/>
      <c r="E416" s="23"/>
      <c r="F416" s="20"/>
      <c r="G416" s="20"/>
      <c r="H416" s="20"/>
    </row>
    <row r="417" spans="1:8" s="21" customFormat="1" ht="12" x14ac:dyDescent="0.2">
      <c r="A417" s="212">
        <v>8500</v>
      </c>
      <c r="B417" s="14" t="s">
        <v>382</v>
      </c>
      <c r="C417" s="14"/>
      <c r="D417" s="216">
        <v>0</v>
      </c>
      <c r="E417" s="23"/>
      <c r="F417" s="20"/>
      <c r="G417" s="20"/>
      <c r="H417" s="20"/>
    </row>
    <row r="418" spans="1:8" s="21" customFormat="1" ht="12" hidden="1" customHeight="1" x14ac:dyDescent="0.2">
      <c r="A418" s="212">
        <v>851</v>
      </c>
      <c r="B418" s="14" t="s">
        <v>383</v>
      </c>
      <c r="C418" s="14"/>
      <c r="D418" s="216"/>
      <c r="E418" s="23"/>
      <c r="F418" s="20"/>
      <c r="G418" s="20"/>
      <c r="H418" s="20"/>
    </row>
    <row r="419" spans="1:8" s="21" customFormat="1" ht="12" hidden="1" customHeight="1" x14ac:dyDescent="0.2">
      <c r="A419" s="212">
        <v>852</v>
      </c>
      <c r="B419" s="14" t="s">
        <v>384</v>
      </c>
      <c r="C419" s="14"/>
      <c r="D419" s="216"/>
      <c r="E419" s="23"/>
      <c r="F419" s="20"/>
      <c r="G419" s="20"/>
      <c r="H419" s="20"/>
    </row>
    <row r="420" spans="1:8" s="21" customFormat="1" ht="12" hidden="1" customHeight="1" x14ac:dyDescent="0.2">
      <c r="A420" s="212">
        <v>853</v>
      </c>
      <c r="B420" s="14" t="s">
        <v>385</v>
      </c>
      <c r="C420" s="14"/>
      <c r="D420" s="216">
        <f>'[2]C-8000'!$P$16</f>
        <v>36000</v>
      </c>
      <c r="E420" s="23"/>
      <c r="F420" s="20"/>
      <c r="G420" s="20"/>
      <c r="H420" s="20"/>
    </row>
    <row r="421" spans="1:8" x14ac:dyDescent="0.25">
      <c r="A421" s="211" t="s">
        <v>386</v>
      </c>
      <c r="B421" s="8"/>
      <c r="C421" s="8"/>
      <c r="D421" s="208">
        <f>+D422+D431+D440+D443+D446+D448+D451</f>
        <v>1670633.05</v>
      </c>
      <c r="E421" s="24"/>
      <c r="F421" s="24"/>
      <c r="G421" s="20"/>
      <c r="H421" s="2"/>
    </row>
    <row r="422" spans="1:8" s="21" customFormat="1" ht="12" x14ac:dyDescent="0.2">
      <c r="A422" s="212">
        <v>9100</v>
      </c>
      <c r="B422" s="14" t="s">
        <v>387</v>
      </c>
      <c r="C422" s="14"/>
      <c r="D422" s="216">
        <f>SUM(D423:D430)</f>
        <v>1410001.1400000001</v>
      </c>
      <c r="E422" s="23"/>
      <c r="F422" s="23"/>
      <c r="G422" s="20"/>
      <c r="H422" s="20"/>
    </row>
    <row r="423" spans="1:8" s="21" customFormat="1" ht="12" hidden="1" customHeight="1" x14ac:dyDescent="0.2">
      <c r="A423" s="212">
        <v>911</v>
      </c>
      <c r="B423" s="14" t="s">
        <v>388</v>
      </c>
      <c r="C423" s="14"/>
      <c r="D423" s="216">
        <f>+'C-9000'!H16</f>
        <v>1410001.1400000001</v>
      </c>
      <c r="E423" s="23"/>
      <c r="F423" s="20"/>
      <c r="G423" s="20"/>
      <c r="H423" s="20"/>
    </row>
    <row r="424" spans="1:8" s="21" customFormat="1" ht="12" hidden="1" customHeight="1" x14ac:dyDescent="0.2">
      <c r="A424" s="212">
        <v>912</v>
      </c>
      <c r="B424" s="14" t="s">
        <v>389</v>
      </c>
      <c r="C424" s="14"/>
      <c r="D424" s="216"/>
      <c r="E424" s="23"/>
      <c r="F424" s="20"/>
      <c r="G424" s="20"/>
      <c r="H424" s="20"/>
    </row>
    <row r="425" spans="1:8" s="21" customFormat="1" ht="12" hidden="1" customHeight="1" x14ac:dyDescent="0.2">
      <c r="A425" s="212">
        <v>913</v>
      </c>
      <c r="B425" s="14" t="s">
        <v>390</v>
      </c>
      <c r="C425" s="14"/>
      <c r="D425" s="216"/>
      <c r="E425" s="23"/>
      <c r="F425" s="20"/>
      <c r="G425" s="20"/>
      <c r="H425" s="20"/>
    </row>
    <row r="426" spans="1:8" s="21" customFormat="1" ht="12" hidden="1" customHeight="1" x14ac:dyDescent="0.2">
      <c r="A426" s="212">
        <v>914</v>
      </c>
      <c r="B426" s="14" t="s">
        <v>391</v>
      </c>
      <c r="C426" s="14"/>
      <c r="D426" s="216"/>
      <c r="E426" s="23"/>
      <c r="F426" s="20"/>
      <c r="G426" s="20"/>
      <c r="H426" s="20"/>
    </row>
    <row r="427" spans="1:8" s="21" customFormat="1" ht="12" hidden="1" customHeight="1" x14ac:dyDescent="0.2">
      <c r="A427" s="212">
        <v>915</v>
      </c>
      <c r="B427" s="14" t="s">
        <v>392</v>
      </c>
      <c r="C427" s="14"/>
      <c r="D427" s="216"/>
      <c r="E427" s="23"/>
      <c r="F427" s="20"/>
      <c r="G427" s="20"/>
      <c r="H427" s="20"/>
    </row>
    <row r="428" spans="1:8" s="21" customFormat="1" ht="12" hidden="1" customHeight="1" x14ac:dyDescent="0.2">
      <c r="A428" s="212">
        <v>916</v>
      </c>
      <c r="B428" s="14" t="s">
        <v>393</v>
      </c>
      <c r="C428" s="14"/>
      <c r="D428" s="216"/>
      <c r="E428" s="23"/>
      <c r="F428" s="20"/>
      <c r="G428" s="20"/>
      <c r="H428" s="20"/>
    </row>
    <row r="429" spans="1:8" s="21" customFormat="1" ht="12" hidden="1" customHeight="1" x14ac:dyDescent="0.2">
      <c r="A429" s="212">
        <v>917</v>
      </c>
      <c r="B429" s="14" t="s">
        <v>394</v>
      </c>
      <c r="C429" s="14"/>
      <c r="D429" s="216"/>
      <c r="E429" s="23"/>
      <c r="F429" s="20"/>
      <c r="G429" s="20"/>
      <c r="H429" s="20"/>
    </row>
    <row r="430" spans="1:8" s="21" customFormat="1" ht="12" hidden="1" customHeight="1" x14ac:dyDescent="0.2">
      <c r="A430" s="212">
        <v>918</v>
      </c>
      <c r="B430" s="14" t="s">
        <v>395</v>
      </c>
      <c r="C430" s="14"/>
      <c r="D430" s="216"/>
      <c r="E430" s="23"/>
      <c r="F430" s="20"/>
      <c r="G430" s="20"/>
      <c r="H430" s="20"/>
    </row>
    <row r="431" spans="1:8" s="21" customFormat="1" ht="12" x14ac:dyDescent="0.2">
      <c r="A431" s="212">
        <v>9200</v>
      </c>
      <c r="B431" s="14" t="s">
        <v>396</v>
      </c>
      <c r="C431" s="14"/>
      <c r="D431" s="216">
        <f>SUM(D432:D439)</f>
        <v>260631.91</v>
      </c>
      <c r="E431" s="23"/>
      <c r="F431" s="20"/>
      <c r="G431" s="20"/>
      <c r="H431" s="20"/>
    </row>
    <row r="432" spans="1:8" s="21" customFormat="1" ht="12" hidden="1" customHeight="1" x14ac:dyDescent="0.2">
      <c r="A432" s="212">
        <v>921</v>
      </c>
      <c r="B432" s="14" t="s">
        <v>397</v>
      </c>
      <c r="C432" s="14"/>
      <c r="D432" s="216">
        <f>+'C-9000'!H35</f>
        <v>260631.91</v>
      </c>
      <c r="E432" s="23"/>
      <c r="F432" s="20"/>
      <c r="G432" s="20"/>
      <c r="H432" s="20"/>
    </row>
    <row r="433" spans="1:8" s="21" customFormat="1" ht="12" hidden="1" customHeight="1" x14ac:dyDescent="0.2">
      <c r="A433" s="212">
        <v>922</v>
      </c>
      <c r="B433" s="14" t="s">
        <v>398</v>
      </c>
      <c r="C433" s="14"/>
      <c r="D433" s="216"/>
      <c r="E433" s="23"/>
      <c r="F433" s="20"/>
      <c r="G433" s="20"/>
      <c r="H433" s="20"/>
    </row>
    <row r="434" spans="1:8" s="21" customFormat="1" ht="12" hidden="1" customHeight="1" x14ac:dyDescent="0.2">
      <c r="A434" s="212">
        <v>923</v>
      </c>
      <c r="B434" s="14" t="s">
        <v>399</v>
      </c>
      <c r="C434" s="14"/>
      <c r="D434" s="216"/>
      <c r="E434" s="23"/>
      <c r="F434" s="20"/>
      <c r="G434" s="20"/>
      <c r="H434" s="20"/>
    </row>
    <row r="435" spans="1:8" s="21" customFormat="1" ht="12" hidden="1" customHeight="1" x14ac:dyDescent="0.2">
      <c r="A435" s="212">
        <v>924</v>
      </c>
      <c r="B435" s="14" t="s">
        <v>400</v>
      </c>
      <c r="C435" s="14"/>
      <c r="D435" s="216"/>
      <c r="E435" s="23"/>
      <c r="F435" s="20"/>
      <c r="G435" s="20"/>
      <c r="H435" s="20"/>
    </row>
    <row r="436" spans="1:8" s="21" customFormat="1" ht="12" hidden="1" customHeight="1" x14ac:dyDescent="0.2">
      <c r="A436" s="212">
        <v>925</v>
      </c>
      <c r="B436" s="14" t="s">
        <v>401</v>
      </c>
      <c r="C436" s="14"/>
      <c r="D436" s="216"/>
      <c r="E436" s="23"/>
      <c r="F436" s="20"/>
      <c r="G436" s="20"/>
      <c r="H436" s="20"/>
    </row>
    <row r="437" spans="1:8" s="21" customFormat="1" ht="12" hidden="1" customHeight="1" x14ac:dyDescent="0.2">
      <c r="A437" s="212">
        <v>926</v>
      </c>
      <c r="B437" s="14" t="s">
        <v>402</v>
      </c>
      <c r="C437" s="14"/>
      <c r="D437" s="216"/>
      <c r="E437" s="23"/>
      <c r="F437" s="20"/>
      <c r="G437" s="20"/>
      <c r="H437" s="20"/>
    </row>
    <row r="438" spans="1:8" s="21" customFormat="1" ht="12" hidden="1" customHeight="1" x14ac:dyDescent="0.2">
      <c r="A438" s="212">
        <v>927</v>
      </c>
      <c r="B438" s="14" t="s">
        <v>403</v>
      </c>
      <c r="C438" s="14"/>
      <c r="D438" s="216"/>
      <c r="E438" s="23"/>
      <c r="F438" s="20"/>
      <c r="G438" s="20"/>
      <c r="H438" s="20"/>
    </row>
    <row r="439" spans="1:8" s="21" customFormat="1" ht="12" hidden="1" customHeight="1" x14ac:dyDescent="0.2">
      <c r="A439" s="212">
        <v>928</v>
      </c>
      <c r="B439" s="14" t="s">
        <v>404</v>
      </c>
      <c r="C439" s="14"/>
      <c r="D439" s="216"/>
      <c r="E439" s="23"/>
      <c r="F439" s="20"/>
      <c r="G439" s="20"/>
      <c r="H439" s="20"/>
    </row>
    <row r="440" spans="1:8" s="21" customFormat="1" ht="12" x14ac:dyDescent="0.2">
      <c r="A440" s="212">
        <v>9300</v>
      </c>
      <c r="B440" s="14" t="s">
        <v>405</v>
      </c>
      <c r="C440" s="14"/>
      <c r="D440" s="216">
        <v>0</v>
      </c>
      <c r="E440" s="23"/>
      <c r="F440" s="20"/>
      <c r="G440" s="20"/>
      <c r="H440" s="20"/>
    </row>
    <row r="441" spans="1:8" s="21" customFormat="1" ht="12" hidden="1" customHeight="1" x14ac:dyDescent="0.2">
      <c r="A441" s="212">
        <v>931</v>
      </c>
      <c r="B441" s="14" t="s">
        <v>406</v>
      </c>
      <c r="C441" s="14"/>
      <c r="D441" s="216"/>
      <c r="E441" s="23"/>
      <c r="F441" s="20"/>
      <c r="G441" s="20"/>
      <c r="H441" s="20"/>
    </row>
    <row r="442" spans="1:8" s="21" customFormat="1" ht="12" hidden="1" customHeight="1" x14ac:dyDescent="0.2">
      <c r="A442" s="212">
        <v>932</v>
      </c>
      <c r="B442" s="14" t="s">
        <v>407</v>
      </c>
      <c r="C442" s="14"/>
      <c r="D442" s="216"/>
      <c r="E442" s="23"/>
      <c r="F442" s="20"/>
      <c r="G442" s="20"/>
      <c r="H442" s="20"/>
    </row>
    <row r="443" spans="1:8" s="21" customFormat="1" ht="12" x14ac:dyDescent="0.2">
      <c r="A443" s="212">
        <v>9400</v>
      </c>
      <c r="B443" s="14" t="s">
        <v>408</v>
      </c>
      <c r="C443" s="14"/>
      <c r="D443" s="216"/>
      <c r="E443" s="23"/>
      <c r="F443" s="20"/>
      <c r="G443" s="20"/>
      <c r="H443" s="20"/>
    </row>
    <row r="444" spans="1:8" s="21" customFormat="1" ht="12" hidden="1" customHeight="1" x14ac:dyDescent="0.2">
      <c r="A444" s="212">
        <v>941</v>
      </c>
      <c r="B444" s="14" t="s">
        <v>409</v>
      </c>
      <c r="C444" s="14"/>
      <c r="D444" s="216"/>
      <c r="E444" s="23"/>
      <c r="F444" s="20"/>
      <c r="G444" s="20"/>
      <c r="H444" s="20"/>
    </row>
    <row r="445" spans="1:8" s="21" customFormat="1" ht="12" hidden="1" customHeight="1" x14ac:dyDescent="0.2">
      <c r="A445" s="212">
        <v>942</v>
      </c>
      <c r="B445" s="14" t="s">
        <v>410</v>
      </c>
      <c r="C445" s="14"/>
      <c r="D445" s="216"/>
      <c r="E445" s="23"/>
      <c r="F445" s="20"/>
      <c r="G445" s="20"/>
      <c r="H445" s="20"/>
    </row>
    <row r="446" spans="1:8" s="21" customFormat="1" ht="12" x14ac:dyDescent="0.2">
      <c r="A446" s="212">
        <v>9500</v>
      </c>
      <c r="B446" s="14" t="s">
        <v>411</v>
      </c>
      <c r="C446" s="14"/>
      <c r="D446" s="216">
        <v>0</v>
      </c>
      <c r="E446" s="23"/>
      <c r="F446" s="20"/>
      <c r="G446" s="20"/>
      <c r="H446" s="20"/>
    </row>
    <row r="447" spans="1:8" s="21" customFormat="1" ht="12" hidden="1" customHeight="1" x14ac:dyDescent="0.2">
      <c r="A447" s="212">
        <v>951</v>
      </c>
      <c r="B447" s="14" t="s">
        <v>411</v>
      </c>
      <c r="C447" s="14"/>
      <c r="D447" s="216"/>
      <c r="E447" s="23"/>
      <c r="F447" s="20"/>
      <c r="G447" s="20"/>
      <c r="H447" s="20"/>
    </row>
    <row r="448" spans="1:8" s="21" customFormat="1" ht="12" x14ac:dyDescent="0.2">
      <c r="A448" s="212">
        <v>9600</v>
      </c>
      <c r="B448" s="14" t="s">
        <v>412</v>
      </c>
      <c r="C448" s="14"/>
      <c r="D448" s="216">
        <v>0</v>
      </c>
      <c r="E448" s="23"/>
      <c r="F448" s="20"/>
      <c r="G448" s="20"/>
      <c r="H448" s="20"/>
    </row>
    <row r="449" spans="1:8" s="21" customFormat="1" ht="12" hidden="1" customHeight="1" x14ac:dyDescent="0.2">
      <c r="A449" s="212">
        <v>961</v>
      </c>
      <c r="B449" s="14" t="s">
        <v>413</v>
      </c>
      <c r="C449" s="14"/>
      <c r="D449" s="216"/>
      <c r="E449" s="23"/>
      <c r="G449" s="20"/>
      <c r="H449" s="20"/>
    </row>
    <row r="450" spans="1:8" s="21" customFormat="1" ht="12" hidden="1" customHeight="1" x14ac:dyDescent="0.2">
      <c r="A450" s="212">
        <v>962</v>
      </c>
      <c r="B450" s="14" t="s">
        <v>414</v>
      </c>
      <c r="C450" s="14"/>
      <c r="D450" s="216"/>
      <c r="E450" s="23"/>
      <c r="G450" s="20"/>
      <c r="H450" s="20"/>
    </row>
    <row r="451" spans="1:8" s="21" customFormat="1" ht="12.75" thickBot="1" x14ac:dyDescent="0.25">
      <c r="A451" s="217">
        <v>9900</v>
      </c>
      <c r="B451" s="218" t="s">
        <v>415</v>
      </c>
      <c r="C451" s="218"/>
      <c r="D451" s="219"/>
      <c r="E451" s="23"/>
      <c r="F451" s="20"/>
      <c r="G451" s="20"/>
      <c r="H451" s="20"/>
    </row>
    <row r="452" spans="1:8" ht="15" hidden="1" customHeight="1" x14ac:dyDescent="0.25">
      <c r="A452" s="8">
        <v>991</v>
      </c>
      <c r="B452" s="8" t="s">
        <v>416</v>
      </c>
      <c r="C452" s="8"/>
      <c r="D452" s="28">
        <f>'[2]C-9000'!$Q$17+'[2]C-9000'!$Q$19</f>
        <v>7996936</v>
      </c>
      <c r="E452" s="21"/>
      <c r="F452" s="21"/>
      <c r="G452" s="21"/>
      <c r="H452" s="2"/>
    </row>
    <row r="453" spans="1:8" x14ac:dyDescent="0.25">
      <c r="A453" s="8"/>
      <c r="B453" s="8"/>
      <c r="C453" s="8"/>
      <c r="D453" s="29"/>
      <c r="E453" s="21"/>
      <c r="F453" s="21"/>
      <c r="G453" s="21"/>
      <c r="H453" s="2"/>
    </row>
    <row r="454" spans="1:8" x14ac:dyDescent="0.25">
      <c r="D454" s="30"/>
      <c r="E454" s="21"/>
      <c r="F454" s="21"/>
      <c r="G454" s="21"/>
      <c r="H454" s="2"/>
    </row>
    <row r="455" spans="1:8" x14ac:dyDescent="0.25">
      <c r="D455" s="30"/>
      <c r="E455" s="21"/>
      <c r="F455" s="21"/>
      <c r="G455" s="21"/>
      <c r="H455" s="2"/>
    </row>
    <row r="456" spans="1:8" x14ac:dyDescent="0.25">
      <c r="D456" s="30"/>
      <c r="E456" s="21"/>
      <c r="F456" s="21"/>
      <c r="G456" s="21"/>
      <c r="H456" s="2"/>
    </row>
    <row r="457" spans="1:8" x14ac:dyDescent="0.25">
      <c r="D457" s="30"/>
      <c r="E457" s="21"/>
      <c r="F457" s="21"/>
      <c r="G457" s="21"/>
      <c r="H457" s="2"/>
    </row>
    <row r="458" spans="1:8" x14ac:dyDescent="0.25">
      <c r="D458" s="30"/>
      <c r="E458" s="21"/>
      <c r="F458" s="21"/>
      <c r="G458" s="21"/>
      <c r="H458" s="2"/>
    </row>
    <row r="459" spans="1:8" x14ac:dyDescent="0.25">
      <c r="D459" s="30"/>
      <c r="E459" s="21"/>
      <c r="F459" s="21"/>
      <c r="G459" s="21"/>
      <c r="H459" s="2"/>
    </row>
    <row r="460" spans="1:8" x14ac:dyDescent="0.25">
      <c r="D460" s="30"/>
      <c r="E460" s="21"/>
      <c r="F460" s="21"/>
      <c r="G460" s="21"/>
      <c r="H460" s="2"/>
    </row>
    <row r="461" spans="1:8" x14ac:dyDescent="0.25">
      <c r="D461" s="30"/>
      <c r="E461" s="21"/>
      <c r="F461" s="21"/>
      <c r="G461" s="21"/>
      <c r="H461" s="2"/>
    </row>
    <row r="462" spans="1:8" x14ac:dyDescent="0.25">
      <c r="D462" s="30"/>
      <c r="E462" s="21"/>
      <c r="F462" s="21"/>
      <c r="G462" s="21"/>
      <c r="H462" s="2"/>
    </row>
    <row r="463" spans="1:8" x14ac:dyDescent="0.25">
      <c r="D463" s="30"/>
      <c r="E463" s="21"/>
      <c r="F463" s="21"/>
      <c r="G463" s="21"/>
      <c r="H463" s="2"/>
    </row>
    <row r="464" spans="1:8" x14ac:dyDescent="0.25">
      <c r="D464" s="30"/>
      <c r="E464" s="21"/>
      <c r="F464" s="21"/>
      <c r="G464" s="21"/>
      <c r="H464" s="2"/>
    </row>
    <row r="465" spans="4:8" x14ac:dyDescent="0.25">
      <c r="D465" s="30"/>
      <c r="E465" s="21"/>
      <c r="F465" s="21"/>
      <c r="G465" s="21"/>
      <c r="H465" s="2"/>
    </row>
    <row r="466" spans="4:8" x14ac:dyDescent="0.25">
      <c r="D466" s="30"/>
      <c r="E466" s="21"/>
      <c r="F466" s="21"/>
      <c r="G466" s="21"/>
      <c r="H466" s="2"/>
    </row>
    <row r="467" spans="4:8" x14ac:dyDescent="0.25">
      <c r="D467" s="30"/>
      <c r="E467" s="21"/>
      <c r="F467" s="21"/>
      <c r="G467" s="21"/>
      <c r="H467" s="2"/>
    </row>
    <row r="468" spans="4:8" x14ac:dyDescent="0.25">
      <c r="D468" s="30"/>
      <c r="E468" s="21"/>
      <c r="F468" s="21"/>
      <c r="G468" s="21"/>
      <c r="H468" s="2"/>
    </row>
    <row r="469" spans="4:8" x14ac:dyDescent="0.25">
      <c r="D469" s="30"/>
      <c r="E469" s="21"/>
      <c r="F469" s="21"/>
      <c r="G469" s="21"/>
      <c r="H469" s="2"/>
    </row>
    <row r="470" spans="4:8" x14ac:dyDescent="0.25">
      <c r="D470" s="30"/>
      <c r="E470" s="21"/>
      <c r="F470" s="21"/>
      <c r="G470" s="21"/>
      <c r="H470" s="2"/>
    </row>
    <row r="471" spans="4:8" x14ac:dyDescent="0.25">
      <c r="D471" s="30"/>
      <c r="E471" s="21"/>
      <c r="F471" s="21"/>
      <c r="G471" s="21"/>
      <c r="H471" s="2"/>
    </row>
    <row r="472" spans="4:8" x14ac:dyDescent="0.25">
      <c r="D472" s="30"/>
      <c r="E472" s="21"/>
      <c r="F472" s="21"/>
      <c r="G472" s="21"/>
      <c r="H472" s="2"/>
    </row>
    <row r="473" spans="4:8" x14ac:dyDescent="0.25">
      <c r="D473" s="30"/>
      <c r="E473" s="21"/>
      <c r="F473" s="21"/>
      <c r="G473" s="21"/>
      <c r="H473" s="2"/>
    </row>
    <row r="474" spans="4:8" x14ac:dyDescent="0.25">
      <c r="D474" s="30"/>
      <c r="E474" s="21"/>
      <c r="F474" s="21"/>
      <c r="G474" s="21"/>
      <c r="H474" s="2"/>
    </row>
    <row r="475" spans="4:8" x14ac:dyDescent="0.25">
      <c r="D475" s="30"/>
      <c r="E475" s="21"/>
      <c r="F475" s="21"/>
      <c r="G475" s="21"/>
      <c r="H475" s="2"/>
    </row>
    <row r="476" spans="4:8" x14ac:dyDescent="0.25">
      <c r="D476" s="30"/>
      <c r="E476" s="21"/>
      <c r="F476" s="21"/>
      <c r="G476" s="21"/>
      <c r="H476" s="2"/>
    </row>
    <row r="477" spans="4:8" x14ac:dyDescent="0.25">
      <c r="D477" s="30"/>
      <c r="E477" s="21"/>
      <c r="F477" s="21"/>
      <c r="G477" s="21"/>
      <c r="H477" s="2"/>
    </row>
    <row r="478" spans="4:8" x14ac:dyDescent="0.25">
      <c r="D478" s="30"/>
      <c r="E478" s="21"/>
      <c r="F478" s="21"/>
      <c r="G478" s="21"/>
      <c r="H478" s="2"/>
    </row>
    <row r="479" spans="4:8" x14ac:dyDescent="0.25">
      <c r="D479" s="30"/>
      <c r="E479" s="21"/>
      <c r="F479" s="21"/>
      <c r="G479" s="21"/>
      <c r="H479" s="2"/>
    </row>
    <row r="480" spans="4:8" x14ac:dyDescent="0.25">
      <c r="D480" s="30"/>
      <c r="E480" s="21"/>
      <c r="F480" s="21"/>
      <c r="G480" s="21"/>
      <c r="H480" s="2"/>
    </row>
    <row r="481" spans="4:8" x14ac:dyDescent="0.25">
      <c r="D481" s="30"/>
      <c r="E481" s="21"/>
      <c r="F481" s="21"/>
      <c r="G481" s="21"/>
      <c r="H481" s="2"/>
    </row>
    <row r="482" spans="4:8" x14ac:dyDescent="0.25">
      <c r="D482" s="30"/>
      <c r="E482" s="21"/>
      <c r="F482" s="21"/>
      <c r="G482" s="21"/>
      <c r="H482" s="2"/>
    </row>
    <row r="483" spans="4:8" x14ac:dyDescent="0.25">
      <c r="D483" s="30"/>
      <c r="E483" s="21"/>
      <c r="F483" s="21"/>
      <c r="G483" s="21"/>
      <c r="H483" s="2"/>
    </row>
    <row r="484" spans="4:8" x14ac:dyDescent="0.25">
      <c r="E484" s="21"/>
      <c r="F484" s="21"/>
      <c r="G484" s="21"/>
      <c r="H484" s="2"/>
    </row>
    <row r="485" spans="4:8" x14ac:dyDescent="0.25">
      <c r="E485" s="21"/>
      <c r="F485" s="21"/>
      <c r="G485" s="21"/>
      <c r="H485" s="2"/>
    </row>
    <row r="486" spans="4:8" x14ac:dyDescent="0.25">
      <c r="E486" s="21"/>
      <c r="F486" s="21"/>
      <c r="G486" s="21"/>
      <c r="H486" s="2"/>
    </row>
    <row r="487" spans="4:8" x14ac:dyDescent="0.25">
      <c r="E487" s="21"/>
      <c r="F487" s="21"/>
      <c r="G487" s="21"/>
      <c r="H487" s="2"/>
    </row>
    <row r="488" spans="4:8" x14ac:dyDescent="0.25">
      <c r="E488" s="21"/>
      <c r="F488" s="21"/>
      <c r="G488" s="21"/>
      <c r="H488" s="2"/>
    </row>
    <row r="489" spans="4:8" x14ac:dyDescent="0.25">
      <c r="E489" s="21"/>
      <c r="F489" s="21"/>
      <c r="G489" s="21"/>
      <c r="H489" s="2"/>
    </row>
    <row r="490" spans="4:8" x14ac:dyDescent="0.25">
      <c r="E490" s="21"/>
      <c r="F490" s="21"/>
      <c r="G490" s="21"/>
      <c r="H490" s="2"/>
    </row>
    <row r="491" spans="4:8" x14ac:dyDescent="0.25">
      <c r="E491" s="21"/>
      <c r="F491" s="21"/>
      <c r="G491" s="21"/>
      <c r="H491" s="2"/>
    </row>
    <row r="492" spans="4:8" x14ac:dyDescent="0.25">
      <c r="E492" s="21"/>
      <c r="F492" s="21"/>
      <c r="G492" s="21"/>
      <c r="H492" s="2"/>
    </row>
    <row r="493" spans="4:8" x14ac:dyDescent="0.25">
      <c r="E493" s="21"/>
      <c r="F493" s="21"/>
      <c r="G493" s="21"/>
      <c r="H493" s="2"/>
    </row>
    <row r="494" spans="4:8" x14ac:dyDescent="0.25">
      <c r="E494" s="21"/>
      <c r="F494" s="21"/>
      <c r="G494" s="21"/>
      <c r="H494" s="2"/>
    </row>
    <row r="495" spans="4:8" x14ac:dyDescent="0.25">
      <c r="E495" s="21"/>
      <c r="F495" s="21"/>
      <c r="G495" s="21"/>
      <c r="H495" s="2"/>
    </row>
    <row r="496" spans="4:8" x14ac:dyDescent="0.25">
      <c r="E496" s="21"/>
      <c r="F496" s="21"/>
      <c r="G496" s="21"/>
      <c r="H496" s="2"/>
    </row>
    <row r="497" spans="5:8" x14ac:dyDescent="0.25">
      <c r="E497" s="21"/>
      <c r="F497" s="21"/>
      <c r="G497" s="21"/>
      <c r="H497" s="2"/>
    </row>
    <row r="498" spans="5:8" x14ac:dyDescent="0.25">
      <c r="E498" s="21"/>
      <c r="F498" s="21"/>
      <c r="G498" s="21"/>
      <c r="H498" s="2"/>
    </row>
    <row r="499" spans="5:8" x14ac:dyDescent="0.25">
      <c r="E499" s="21"/>
      <c r="F499" s="21"/>
      <c r="G499" s="21"/>
      <c r="H499" s="2"/>
    </row>
    <row r="500" spans="5:8" x14ac:dyDescent="0.25">
      <c r="E500" s="21"/>
      <c r="F500" s="21"/>
      <c r="G500" s="21"/>
      <c r="H500" s="2"/>
    </row>
    <row r="501" spans="5:8" x14ac:dyDescent="0.25">
      <c r="E501" s="21"/>
      <c r="F501" s="21"/>
      <c r="G501" s="21"/>
      <c r="H501" s="2"/>
    </row>
    <row r="502" spans="5:8" x14ac:dyDescent="0.25">
      <c r="E502" s="21"/>
      <c r="F502" s="21"/>
      <c r="G502" s="21"/>
      <c r="H502" s="2"/>
    </row>
    <row r="503" spans="5:8" x14ac:dyDescent="0.25">
      <c r="E503" s="21"/>
      <c r="F503" s="21"/>
      <c r="G503" s="21"/>
      <c r="H503" s="2"/>
    </row>
    <row r="504" spans="5:8" x14ac:dyDescent="0.25">
      <c r="E504" s="21"/>
      <c r="F504" s="21"/>
      <c r="G504" s="21"/>
      <c r="H504" s="2"/>
    </row>
    <row r="505" spans="5:8" x14ac:dyDescent="0.25">
      <c r="E505" s="21"/>
      <c r="F505" s="21"/>
      <c r="G505" s="21"/>
      <c r="H505" s="2"/>
    </row>
    <row r="506" spans="5:8" x14ac:dyDescent="0.25">
      <c r="E506" s="21"/>
      <c r="F506" s="21"/>
      <c r="G506" s="21"/>
      <c r="H506" s="2"/>
    </row>
    <row r="507" spans="5:8" x14ac:dyDescent="0.25">
      <c r="E507" s="21"/>
      <c r="F507" s="21"/>
      <c r="G507" s="21"/>
      <c r="H507" s="2"/>
    </row>
    <row r="508" spans="5:8" x14ac:dyDescent="0.25">
      <c r="E508" s="21"/>
      <c r="F508" s="21"/>
      <c r="G508" s="21"/>
      <c r="H508" s="2"/>
    </row>
    <row r="509" spans="5:8" x14ac:dyDescent="0.25">
      <c r="E509" s="21"/>
      <c r="F509" s="21"/>
      <c r="G509" s="21"/>
      <c r="H509" s="2"/>
    </row>
    <row r="510" spans="5:8" x14ac:dyDescent="0.25">
      <c r="E510" s="21"/>
      <c r="F510" s="21"/>
      <c r="G510" s="21"/>
      <c r="H510" s="2"/>
    </row>
    <row r="511" spans="5:8" x14ac:dyDescent="0.25">
      <c r="E511" s="21"/>
      <c r="F511" s="21"/>
      <c r="G511" s="21"/>
      <c r="H511" s="2"/>
    </row>
    <row r="512" spans="5:8" x14ac:dyDescent="0.25">
      <c r="E512" s="21"/>
      <c r="F512" s="21"/>
      <c r="G512" s="21"/>
      <c r="H512" s="2"/>
    </row>
    <row r="513" spans="5:8" x14ac:dyDescent="0.25">
      <c r="E513" s="21"/>
      <c r="F513" s="21"/>
      <c r="G513" s="21"/>
      <c r="H513" s="2"/>
    </row>
    <row r="514" spans="5:8" x14ac:dyDescent="0.25">
      <c r="E514" s="21"/>
      <c r="F514" s="21"/>
      <c r="G514" s="21"/>
      <c r="H514" s="2"/>
    </row>
    <row r="515" spans="5:8" x14ac:dyDescent="0.25">
      <c r="E515" s="21"/>
      <c r="F515" s="21"/>
      <c r="G515" s="21"/>
      <c r="H515" s="2"/>
    </row>
    <row r="516" spans="5:8" x14ac:dyDescent="0.25">
      <c r="E516" s="21"/>
      <c r="F516" s="21"/>
      <c r="G516" s="21"/>
      <c r="H516" s="2"/>
    </row>
    <row r="517" spans="5:8" x14ac:dyDescent="0.25">
      <c r="E517" s="21"/>
      <c r="F517" s="21"/>
      <c r="G517" s="21"/>
      <c r="H517" s="2"/>
    </row>
    <row r="518" spans="5:8" x14ac:dyDescent="0.25">
      <c r="E518" s="8"/>
      <c r="F518" s="8"/>
      <c r="H518" s="2"/>
    </row>
    <row r="519" spans="5:8" x14ac:dyDescent="0.25">
      <c r="E519" s="8"/>
      <c r="F519" s="8"/>
      <c r="H519" s="2"/>
    </row>
    <row r="520" spans="5:8" x14ac:dyDescent="0.25">
      <c r="E520" s="8"/>
      <c r="F520" s="8"/>
      <c r="H520" s="2"/>
    </row>
    <row r="521" spans="5:8" x14ac:dyDescent="0.25">
      <c r="E521" s="8"/>
      <c r="F521" s="8"/>
      <c r="H521" s="2"/>
    </row>
    <row r="522" spans="5:8" x14ac:dyDescent="0.25">
      <c r="E522" s="8"/>
      <c r="F522" s="8"/>
      <c r="H522" s="2"/>
    </row>
    <row r="523" spans="5:8" x14ac:dyDescent="0.25">
      <c r="E523" s="8"/>
      <c r="F523" s="8"/>
      <c r="H523" s="2"/>
    </row>
    <row r="524" spans="5:8" x14ac:dyDescent="0.25">
      <c r="E524" s="8"/>
      <c r="F524" s="8"/>
      <c r="H524" s="2"/>
    </row>
    <row r="525" spans="5:8" x14ac:dyDescent="0.25">
      <c r="E525" s="8"/>
      <c r="F525" s="8"/>
      <c r="H525" s="2"/>
    </row>
    <row r="526" spans="5:8" x14ac:dyDescent="0.25">
      <c r="E526" s="8"/>
      <c r="F526" s="8"/>
      <c r="H526" s="2"/>
    </row>
    <row r="527" spans="5:8" x14ac:dyDescent="0.25">
      <c r="E527" s="8"/>
      <c r="F527" s="8"/>
      <c r="H527" s="2"/>
    </row>
    <row r="528" spans="5:8" x14ac:dyDescent="0.25">
      <c r="E528" s="8"/>
      <c r="F528" s="8"/>
      <c r="H528" s="2"/>
    </row>
    <row r="529" spans="5:8" x14ac:dyDescent="0.25">
      <c r="E529" s="8"/>
      <c r="F529" s="8"/>
      <c r="H529" s="2"/>
    </row>
    <row r="530" spans="5:8" x14ac:dyDescent="0.25">
      <c r="E530" s="8"/>
      <c r="F530" s="8"/>
      <c r="H530" s="2"/>
    </row>
    <row r="531" spans="5:8" x14ac:dyDescent="0.25">
      <c r="E531" s="8"/>
      <c r="F531" s="8"/>
      <c r="H531" s="2"/>
    </row>
    <row r="532" spans="5:8" x14ac:dyDescent="0.25">
      <c r="E532" s="8"/>
      <c r="F532" s="8"/>
      <c r="H532" s="2"/>
    </row>
    <row r="533" spans="5:8" x14ac:dyDescent="0.25">
      <c r="E533" s="8"/>
      <c r="F533" s="8"/>
      <c r="H533" s="2"/>
    </row>
    <row r="534" spans="5:8" x14ac:dyDescent="0.25">
      <c r="E534" s="8"/>
      <c r="F534" s="8"/>
      <c r="H534" s="2"/>
    </row>
    <row r="535" spans="5:8" x14ac:dyDescent="0.25">
      <c r="E535" s="8"/>
      <c r="F535" s="8"/>
      <c r="H535" s="2"/>
    </row>
    <row r="536" spans="5:8" x14ac:dyDescent="0.25">
      <c r="E536" s="8"/>
      <c r="F536" s="8"/>
      <c r="H536" s="2"/>
    </row>
    <row r="537" spans="5:8" x14ac:dyDescent="0.25">
      <c r="E537" s="8"/>
      <c r="F537" s="8"/>
      <c r="H537" s="2"/>
    </row>
    <row r="538" spans="5:8" x14ac:dyDescent="0.25">
      <c r="E538" s="8"/>
      <c r="F538" s="8"/>
      <c r="H538" s="2"/>
    </row>
    <row r="539" spans="5:8" x14ac:dyDescent="0.25">
      <c r="E539" s="8"/>
      <c r="F539" s="8"/>
      <c r="H539" s="2"/>
    </row>
    <row r="540" spans="5:8" x14ac:dyDescent="0.25">
      <c r="E540" s="8"/>
      <c r="F540" s="8"/>
      <c r="H540" s="2"/>
    </row>
    <row r="541" spans="5:8" x14ac:dyDescent="0.25">
      <c r="E541" s="8"/>
      <c r="F541" s="8"/>
      <c r="H541" s="2"/>
    </row>
    <row r="542" spans="5:8" x14ac:dyDescent="0.25">
      <c r="E542" s="8"/>
      <c r="F542" s="8"/>
      <c r="H542" s="2"/>
    </row>
    <row r="543" spans="5:8" x14ac:dyDescent="0.25">
      <c r="E543" s="8"/>
      <c r="F543" s="8"/>
      <c r="H543" s="2"/>
    </row>
    <row r="544" spans="5:8" x14ac:dyDescent="0.25">
      <c r="E544" s="8"/>
      <c r="F544" s="8"/>
      <c r="H544" s="2"/>
    </row>
    <row r="545" spans="5:8" x14ac:dyDescent="0.25">
      <c r="E545" s="8"/>
      <c r="F545" s="8"/>
      <c r="H545" s="2"/>
    </row>
    <row r="546" spans="5:8" x14ac:dyDescent="0.25">
      <c r="E546" s="8"/>
      <c r="F546" s="8"/>
      <c r="H546" s="2"/>
    </row>
    <row r="547" spans="5:8" x14ac:dyDescent="0.25">
      <c r="E547" s="8"/>
      <c r="F547" s="8"/>
      <c r="H547" s="2"/>
    </row>
    <row r="548" spans="5:8" x14ac:dyDescent="0.25">
      <c r="E548" s="8"/>
      <c r="F548" s="8"/>
      <c r="H548" s="2"/>
    </row>
    <row r="549" spans="5:8" x14ac:dyDescent="0.25">
      <c r="E549" s="8"/>
      <c r="F549" s="8"/>
      <c r="H549" s="2"/>
    </row>
    <row r="550" spans="5:8" x14ac:dyDescent="0.25">
      <c r="E550" s="8"/>
      <c r="F550" s="8"/>
      <c r="H550" s="2"/>
    </row>
    <row r="551" spans="5:8" x14ac:dyDescent="0.25">
      <c r="E551" s="8"/>
      <c r="F551" s="8"/>
      <c r="H551" s="2"/>
    </row>
    <row r="552" spans="5:8" x14ac:dyDescent="0.25">
      <c r="E552" s="8"/>
      <c r="F552" s="8"/>
      <c r="H552" s="2"/>
    </row>
    <row r="553" spans="5:8" x14ac:dyDescent="0.25">
      <c r="E553" s="8"/>
      <c r="F553" s="8"/>
      <c r="H553" s="2"/>
    </row>
    <row r="554" spans="5:8" x14ac:dyDescent="0.25">
      <c r="E554" s="8"/>
      <c r="F554" s="8"/>
      <c r="H554" s="2"/>
    </row>
    <row r="555" spans="5:8" x14ac:dyDescent="0.25">
      <c r="E555" s="8"/>
      <c r="F555" s="8"/>
      <c r="H555" s="2"/>
    </row>
    <row r="556" spans="5:8" x14ac:dyDescent="0.25">
      <c r="E556" s="8"/>
      <c r="F556" s="8"/>
      <c r="H556" s="2"/>
    </row>
    <row r="557" spans="5:8" x14ac:dyDescent="0.25">
      <c r="E557" s="8"/>
      <c r="F557" s="8"/>
      <c r="H557" s="2"/>
    </row>
    <row r="558" spans="5:8" x14ac:dyDescent="0.25">
      <c r="E558" s="8"/>
      <c r="F558" s="8"/>
      <c r="H558" s="2"/>
    </row>
    <row r="559" spans="5:8" x14ac:dyDescent="0.25">
      <c r="E559" s="8"/>
      <c r="F559" s="8"/>
    </row>
    <row r="560" spans="5:8" x14ac:dyDescent="0.25">
      <c r="E560" s="8"/>
      <c r="F560" s="8"/>
    </row>
    <row r="561" spans="5:6" x14ac:dyDescent="0.25">
      <c r="E561" s="8"/>
      <c r="F561" s="8"/>
    </row>
    <row r="562" spans="5:6" x14ac:dyDescent="0.25">
      <c r="E562" s="8"/>
      <c r="F562" s="8"/>
    </row>
    <row r="563" spans="5:6" x14ac:dyDescent="0.25">
      <c r="E563" s="8"/>
      <c r="F563" s="8"/>
    </row>
    <row r="564" spans="5:6" x14ac:dyDescent="0.25">
      <c r="E564" s="8"/>
      <c r="F564" s="8"/>
    </row>
    <row r="565" spans="5:6" x14ac:dyDescent="0.25">
      <c r="E565" s="8"/>
      <c r="F565" s="8"/>
    </row>
    <row r="566" spans="5:6" x14ac:dyDescent="0.25">
      <c r="E566" s="8"/>
      <c r="F566" s="8"/>
    </row>
    <row r="567" spans="5:6" x14ac:dyDescent="0.25">
      <c r="E567" s="8"/>
      <c r="F567" s="8"/>
    </row>
    <row r="568" spans="5:6" x14ac:dyDescent="0.25">
      <c r="E568" s="8"/>
      <c r="F568" s="8"/>
    </row>
    <row r="569" spans="5:6" x14ac:dyDescent="0.25">
      <c r="E569" s="8"/>
      <c r="F569" s="8"/>
    </row>
    <row r="570" spans="5:6" x14ac:dyDescent="0.25">
      <c r="E570" s="8"/>
      <c r="F570" s="8"/>
    </row>
    <row r="571" spans="5:6" x14ac:dyDescent="0.25">
      <c r="E571" s="8"/>
      <c r="F571" s="8"/>
    </row>
    <row r="572" spans="5:6" x14ac:dyDescent="0.25">
      <c r="E572" s="8"/>
      <c r="F572" s="8"/>
    </row>
    <row r="573" spans="5:6" x14ac:dyDescent="0.25">
      <c r="E573" s="8"/>
      <c r="F573" s="8"/>
    </row>
    <row r="574" spans="5:6" x14ac:dyDescent="0.25">
      <c r="E574" s="8"/>
      <c r="F574" s="8"/>
    </row>
    <row r="575" spans="5:6" x14ac:dyDescent="0.25">
      <c r="E575" s="8"/>
      <c r="F575" s="8"/>
    </row>
    <row r="576" spans="5:6" x14ac:dyDescent="0.25">
      <c r="E576" s="8"/>
      <c r="F576" s="8"/>
    </row>
    <row r="577" spans="5:6" x14ac:dyDescent="0.25">
      <c r="E577" s="8"/>
      <c r="F577" s="8"/>
    </row>
    <row r="578" spans="5:6" x14ac:dyDescent="0.25">
      <c r="E578" s="8"/>
      <c r="F578" s="8"/>
    </row>
    <row r="579" spans="5:6" x14ac:dyDescent="0.25">
      <c r="E579" s="8"/>
      <c r="F579" s="8"/>
    </row>
    <row r="580" spans="5:6" x14ac:dyDescent="0.25">
      <c r="E580" s="8"/>
      <c r="F580" s="8"/>
    </row>
    <row r="581" spans="5:6" x14ac:dyDescent="0.25">
      <c r="E581" s="8"/>
      <c r="F581" s="8"/>
    </row>
    <row r="582" spans="5:6" x14ac:dyDescent="0.25">
      <c r="E582" s="8"/>
      <c r="F582" s="8"/>
    </row>
    <row r="583" spans="5:6" x14ac:dyDescent="0.25">
      <c r="E583" s="8"/>
      <c r="F583" s="8"/>
    </row>
    <row r="584" spans="5:6" x14ac:dyDescent="0.25">
      <c r="E584" s="8"/>
      <c r="F584" s="8"/>
    </row>
    <row r="585" spans="5:6" x14ac:dyDescent="0.25">
      <c r="E585" s="8"/>
      <c r="F585" s="8"/>
    </row>
    <row r="586" spans="5:6" x14ac:dyDescent="0.25">
      <c r="E586" s="8"/>
      <c r="F586" s="8"/>
    </row>
    <row r="587" spans="5:6" x14ac:dyDescent="0.25">
      <c r="E587" s="8"/>
      <c r="F587" s="8"/>
    </row>
    <row r="588" spans="5:6" x14ac:dyDescent="0.25">
      <c r="E588" s="8"/>
      <c r="F588" s="8"/>
    </row>
    <row r="589" spans="5:6" x14ac:dyDescent="0.25">
      <c r="E589" s="8"/>
      <c r="F589" s="8"/>
    </row>
    <row r="590" spans="5:6" x14ac:dyDescent="0.25">
      <c r="E590" s="8"/>
      <c r="F590" s="8"/>
    </row>
    <row r="591" spans="5:6" x14ac:dyDescent="0.25">
      <c r="E591" s="8"/>
      <c r="F591" s="8"/>
    </row>
    <row r="592" spans="5:6" x14ac:dyDescent="0.25">
      <c r="E592" s="8"/>
      <c r="F592" s="8"/>
    </row>
    <row r="593" spans="5:6" x14ac:dyDescent="0.25">
      <c r="E593" s="8"/>
      <c r="F593" s="8"/>
    </row>
    <row r="594" spans="5:6" x14ac:dyDescent="0.25">
      <c r="E594" s="8"/>
      <c r="F594" s="8"/>
    </row>
    <row r="595" spans="5:6" x14ac:dyDescent="0.25">
      <c r="E595" s="8"/>
      <c r="F595" s="8"/>
    </row>
    <row r="596" spans="5:6" x14ac:dyDescent="0.25">
      <c r="E596" s="8"/>
      <c r="F596" s="8"/>
    </row>
    <row r="597" spans="5:6" x14ac:dyDescent="0.25">
      <c r="E597" s="8"/>
      <c r="F597" s="8"/>
    </row>
    <row r="598" spans="5:6" x14ac:dyDescent="0.25">
      <c r="E598" s="8"/>
      <c r="F598" s="8"/>
    </row>
    <row r="599" spans="5:6" x14ac:dyDescent="0.25">
      <c r="E599" s="8"/>
      <c r="F599" s="8"/>
    </row>
    <row r="600" spans="5:6" x14ac:dyDescent="0.25">
      <c r="E600" s="8"/>
      <c r="F600" s="8"/>
    </row>
    <row r="601" spans="5:6" x14ac:dyDescent="0.25">
      <c r="E601" s="8"/>
      <c r="F601" s="8"/>
    </row>
    <row r="602" spans="5:6" x14ac:dyDescent="0.25">
      <c r="E602" s="8"/>
      <c r="F602" s="8"/>
    </row>
    <row r="603" spans="5:6" x14ac:dyDescent="0.25">
      <c r="E603" s="8"/>
      <c r="F603" s="8"/>
    </row>
    <row r="604" spans="5:6" x14ac:dyDescent="0.25">
      <c r="E604" s="8"/>
      <c r="F604" s="8"/>
    </row>
    <row r="605" spans="5:6" x14ac:dyDescent="0.25">
      <c r="E605" s="8"/>
      <c r="F605" s="8"/>
    </row>
    <row r="606" spans="5:6" x14ac:dyDescent="0.25">
      <c r="E606" s="8"/>
      <c r="F606" s="8"/>
    </row>
    <row r="607" spans="5:6" x14ac:dyDescent="0.25">
      <c r="E607" s="8"/>
      <c r="F607" s="8"/>
    </row>
    <row r="608" spans="5:6" x14ac:dyDescent="0.25">
      <c r="E608" s="8"/>
      <c r="F608" s="8"/>
    </row>
    <row r="609" spans="5:6" x14ac:dyDescent="0.25">
      <c r="E609" s="8"/>
      <c r="F609" s="8"/>
    </row>
    <row r="610" spans="5:6" x14ac:dyDescent="0.25">
      <c r="E610" s="8"/>
      <c r="F610" s="8"/>
    </row>
    <row r="611" spans="5:6" x14ac:dyDescent="0.25">
      <c r="E611" s="8"/>
      <c r="F611" s="8"/>
    </row>
    <row r="612" spans="5:6" x14ac:dyDescent="0.25">
      <c r="E612" s="8"/>
      <c r="F612" s="8"/>
    </row>
    <row r="613" spans="5:6" x14ac:dyDescent="0.25">
      <c r="E613" s="8"/>
      <c r="F613" s="8"/>
    </row>
    <row r="614" spans="5:6" x14ac:dyDescent="0.25">
      <c r="E614" s="8"/>
      <c r="F614" s="8"/>
    </row>
    <row r="615" spans="5:6" x14ac:dyDescent="0.25">
      <c r="E615" s="8"/>
      <c r="F615" s="8"/>
    </row>
    <row r="616" spans="5:6" x14ac:dyDescent="0.25">
      <c r="E616" s="8"/>
      <c r="F616" s="8"/>
    </row>
    <row r="617" spans="5:6" x14ac:dyDescent="0.25">
      <c r="E617" s="8"/>
      <c r="F617" s="8"/>
    </row>
    <row r="618" spans="5:6" x14ac:dyDescent="0.25">
      <c r="E618" s="8"/>
      <c r="F618" s="8"/>
    </row>
    <row r="619" spans="5:6" x14ac:dyDescent="0.25">
      <c r="E619" s="8"/>
      <c r="F619" s="8"/>
    </row>
    <row r="620" spans="5:6" x14ac:dyDescent="0.25">
      <c r="E620" s="8"/>
      <c r="F620" s="8"/>
    </row>
    <row r="621" spans="5:6" x14ac:dyDescent="0.25">
      <c r="E621" s="8"/>
      <c r="F621" s="8"/>
    </row>
    <row r="622" spans="5:6" x14ac:dyDescent="0.25">
      <c r="E622" s="8"/>
      <c r="F622" s="8"/>
    </row>
    <row r="623" spans="5:6" x14ac:dyDescent="0.25">
      <c r="E623" s="8"/>
      <c r="F623" s="8"/>
    </row>
    <row r="624" spans="5:6" x14ac:dyDescent="0.25">
      <c r="E624" s="8"/>
      <c r="F624" s="8"/>
    </row>
    <row r="625" spans="5:6" x14ac:dyDescent="0.25">
      <c r="E625" s="8"/>
      <c r="F625" s="8"/>
    </row>
    <row r="626" spans="5:6" x14ac:dyDescent="0.25">
      <c r="E626" s="8"/>
      <c r="F626" s="8"/>
    </row>
    <row r="627" spans="5:6" x14ac:dyDescent="0.25">
      <c r="E627" s="8"/>
      <c r="F627" s="8"/>
    </row>
    <row r="628" spans="5:6" x14ac:dyDescent="0.25">
      <c r="E628" s="8"/>
      <c r="F628" s="8"/>
    </row>
    <row r="629" spans="5:6" x14ac:dyDescent="0.25">
      <c r="E629" s="8"/>
      <c r="F629" s="8"/>
    </row>
    <row r="630" spans="5:6" x14ac:dyDescent="0.25">
      <c r="E630" s="8"/>
      <c r="F630" s="8"/>
    </row>
    <row r="631" spans="5:6" x14ac:dyDescent="0.25">
      <c r="E631" s="8"/>
      <c r="F631" s="8"/>
    </row>
    <row r="632" spans="5:6" x14ac:dyDescent="0.25">
      <c r="E632" s="8"/>
      <c r="F632" s="8"/>
    </row>
    <row r="633" spans="5:6" x14ac:dyDescent="0.25">
      <c r="E633" s="8"/>
      <c r="F633" s="8"/>
    </row>
    <row r="634" spans="5:6" x14ac:dyDescent="0.25">
      <c r="E634" s="8"/>
      <c r="F634" s="8"/>
    </row>
    <row r="635" spans="5:6" x14ac:dyDescent="0.25">
      <c r="E635" s="8"/>
      <c r="F635" s="8"/>
    </row>
    <row r="636" spans="5:6" x14ac:dyDescent="0.25">
      <c r="E636" s="8"/>
      <c r="F636" s="8"/>
    </row>
    <row r="637" spans="5:6" x14ac:dyDescent="0.25">
      <c r="E637" s="8"/>
      <c r="F637" s="8"/>
    </row>
    <row r="638" spans="5:6" x14ac:dyDescent="0.25">
      <c r="E638" s="8"/>
      <c r="F638" s="8"/>
    </row>
    <row r="639" spans="5:6" x14ac:dyDescent="0.25">
      <c r="E639" s="8"/>
      <c r="F639" s="8"/>
    </row>
    <row r="640" spans="5:6" x14ac:dyDescent="0.25">
      <c r="E640" s="8"/>
      <c r="F640" s="8"/>
    </row>
    <row r="641" spans="5:6" x14ac:dyDescent="0.25">
      <c r="E641" s="8"/>
      <c r="F641" s="8"/>
    </row>
    <row r="642" spans="5:6" x14ac:dyDescent="0.25">
      <c r="E642" s="8"/>
      <c r="F642" s="8"/>
    </row>
    <row r="643" spans="5:6" x14ac:dyDescent="0.25">
      <c r="E643" s="8"/>
      <c r="F643" s="8"/>
    </row>
    <row r="644" spans="5:6" x14ac:dyDescent="0.25">
      <c r="E644" s="8"/>
      <c r="F644" s="8"/>
    </row>
    <row r="645" spans="5:6" x14ac:dyDescent="0.25">
      <c r="E645" s="8"/>
      <c r="F645" s="8"/>
    </row>
    <row r="646" spans="5:6" x14ac:dyDescent="0.25">
      <c r="E646" s="8"/>
      <c r="F646" s="8"/>
    </row>
    <row r="647" spans="5:6" x14ac:dyDescent="0.25">
      <c r="E647" s="8"/>
      <c r="F647" s="8"/>
    </row>
    <row r="648" spans="5:6" x14ac:dyDescent="0.25">
      <c r="E648" s="8"/>
      <c r="F648" s="8"/>
    </row>
    <row r="649" spans="5:6" x14ac:dyDescent="0.25">
      <c r="E649" s="8"/>
      <c r="F649" s="8"/>
    </row>
    <row r="650" spans="5:6" x14ac:dyDescent="0.25">
      <c r="E650" s="8"/>
      <c r="F650" s="8"/>
    </row>
    <row r="651" spans="5:6" x14ac:dyDescent="0.25">
      <c r="E651" s="8"/>
      <c r="F651" s="8"/>
    </row>
    <row r="652" spans="5:6" x14ac:dyDescent="0.25">
      <c r="E652" s="8"/>
      <c r="F652" s="8"/>
    </row>
    <row r="653" spans="5:6" x14ac:dyDescent="0.25">
      <c r="E653" s="8"/>
      <c r="F653" s="8"/>
    </row>
    <row r="654" spans="5:6" x14ac:dyDescent="0.25">
      <c r="E654" s="8"/>
      <c r="F654" s="8"/>
    </row>
    <row r="655" spans="5:6" x14ac:dyDescent="0.25">
      <c r="E655" s="8"/>
      <c r="F655" s="8"/>
    </row>
    <row r="656" spans="5:6" x14ac:dyDescent="0.25">
      <c r="E656" s="8"/>
      <c r="F656" s="8"/>
    </row>
    <row r="657" spans="5:6" x14ac:dyDescent="0.25">
      <c r="E657" s="8"/>
      <c r="F657" s="8"/>
    </row>
    <row r="658" spans="5:6" x14ac:dyDescent="0.25">
      <c r="E658" s="8"/>
      <c r="F658" s="8"/>
    </row>
    <row r="659" spans="5:6" x14ac:dyDescent="0.25">
      <c r="E659" s="8"/>
      <c r="F659" s="8"/>
    </row>
    <row r="660" spans="5:6" x14ac:dyDescent="0.25">
      <c r="E660" s="8"/>
      <c r="F660" s="8"/>
    </row>
    <row r="661" spans="5:6" x14ac:dyDescent="0.25">
      <c r="E661" s="8"/>
      <c r="F661" s="8"/>
    </row>
    <row r="662" spans="5:6" x14ac:dyDescent="0.25">
      <c r="E662" s="8"/>
      <c r="F662" s="8"/>
    </row>
    <row r="663" spans="5:6" x14ac:dyDescent="0.25">
      <c r="E663" s="8"/>
      <c r="F663" s="8"/>
    </row>
    <row r="664" spans="5:6" x14ac:dyDescent="0.25">
      <c r="E664" s="8"/>
      <c r="F664" s="8"/>
    </row>
    <row r="665" spans="5:6" x14ac:dyDescent="0.25">
      <c r="E665" s="8"/>
      <c r="F665" s="8"/>
    </row>
    <row r="666" spans="5:6" x14ac:dyDescent="0.25">
      <c r="E666" s="8"/>
      <c r="F666" s="8"/>
    </row>
    <row r="667" spans="5:6" x14ac:dyDescent="0.25">
      <c r="E667" s="8"/>
      <c r="F667" s="8"/>
    </row>
    <row r="668" spans="5:6" x14ac:dyDescent="0.25">
      <c r="E668" s="8"/>
      <c r="F668" s="8"/>
    </row>
    <row r="669" spans="5:6" x14ac:dyDescent="0.25">
      <c r="E669" s="8"/>
      <c r="F669" s="8"/>
    </row>
    <row r="670" spans="5:6" x14ac:dyDescent="0.25">
      <c r="E670" s="8"/>
      <c r="F670" s="8"/>
    </row>
    <row r="671" spans="5:6" x14ac:dyDescent="0.25">
      <c r="E671" s="8"/>
      <c r="F671" s="8"/>
    </row>
    <row r="672" spans="5:6" x14ac:dyDescent="0.25">
      <c r="E672" s="8"/>
      <c r="F672" s="8"/>
    </row>
    <row r="673" spans="5:6" x14ac:dyDescent="0.25">
      <c r="E673" s="8"/>
      <c r="F673" s="8"/>
    </row>
    <row r="674" spans="5:6" x14ac:dyDescent="0.25">
      <c r="E674" s="8"/>
      <c r="F674" s="8"/>
    </row>
    <row r="675" spans="5:6" x14ac:dyDescent="0.25">
      <c r="E675" s="8"/>
      <c r="F675" s="8"/>
    </row>
    <row r="676" spans="5:6" x14ac:dyDescent="0.25">
      <c r="E676" s="8"/>
      <c r="F676" s="8"/>
    </row>
    <row r="677" spans="5:6" x14ac:dyDescent="0.25">
      <c r="E677" s="8"/>
      <c r="F677" s="8"/>
    </row>
    <row r="678" spans="5:6" x14ac:dyDescent="0.25">
      <c r="E678" s="8"/>
      <c r="F678" s="8"/>
    </row>
    <row r="679" spans="5:6" x14ac:dyDescent="0.25">
      <c r="E679" s="8"/>
      <c r="F679" s="8"/>
    </row>
    <row r="680" spans="5:6" x14ac:dyDescent="0.25">
      <c r="E680" s="8"/>
      <c r="F680" s="8"/>
    </row>
    <row r="681" spans="5:6" x14ac:dyDescent="0.25">
      <c r="E681" s="8"/>
      <c r="F681" s="8"/>
    </row>
    <row r="682" spans="5:6" x14ac:dyDescent="0.25">
      <c r="E682" s="8"/>
      <c r="F682" s="8"/>
    </row>
    <row r="683" spans="5:6" x14ac:dyDescent="0.25">
      <c r="E683" s="8"/>
      <c r="F683" s="8"/>
    </row>
    <row r="684" spans="5:6" x14ac:dyDescent="0.25">
      <c r="E684" s="8"/>
      <c r="F684" s="8"/>
    </row>
    <row r="685" spans="5:6" x14ac:dyDescent="0.25">
      <c r="E685" s="8"/>
      <c r="F685" s="8"/>
    </row>
    <row r="686" spans="5:6" x14ac:dyDescent="0.25">
      <c r="E686" s="8"/>
      <c r="F686" s="8"/>
    </row>
    <row r="687" spans="5:6" x14ac:dyDescent="0.25">
      <c r="E687" s="8"/>
      <c r="F687" s="8"/>
    </row>
    <row r="688" spans="5:6" x14ac:dyDescent="0.25">
      <c r="E688" s="8"/>
      <c r="F688" s="8"/>
    </row>
    <row r="689" spans="5:6" x14ac:dyDescent="0.25">
      <c r="E689" s="8"/>
      <c r="F689" s="8"/>
    </row>
    <row r="690" spans="5:6" x14ac:dyDescent="0.25">
      <c r="E690" s="8"/>
      <c r="F690" s="8"/>
    </row>
    <row r="691" spans="5:6" x14ac:dyDescent="0.25">
      <c r="E691" s="8"/>
      <c r="F691" s="8"/>
    </row>
    <row r="692" spans="5:6" x14ac:dyDescent="0.25">
      <c r="E692" s="8"/>
      <c r="F692" s="8"/>
    </row>
    <row r="693" spans="5:6" x14ac:dyDescent="0.25">
      <c r="E693" s="8"/>
      <c r="F693" s="8"/>
    </row>
    <row r="694" spans="5:6" x14ac:dyDescent="0.25">
      <c r="E694" s="8"/>
      <c r="F694" s="8"/>
    </row>
    <row r="695" spans="5:6" x14ac:dyDescent="0.25">
      <c r="E695" s="8"/>
      <c r="F695" s="8"/>
    </row>
    <row r="696" spans="5:6" x14ac:dyDescent="0.25">
      <c r="E696" s="8"/>
      <c r="F696" s="8"/>
    </row>
    <row r="697" spans="5:6" x14ac:dyDescent="0.25">
      <c r="E697" s="8"/>
      <c r="F697" s="8"/>
    </row>
    <row r="698" spans="5:6" x14ac:dyDescent="0.25">
      <c r="E698" s="8"/>
      <c r="F698" s="8"/>
    </row>
    <row r="699" spans="5:6" x14ac:dyDescent="0.25">
      <c r="E699" s="8"/>
      <c r="F699" s="8"/>
    </row>
    <row r="700" spans="5:6" x14ac:dyDescent="0.25">
      <c r="E700" s="8"/>
      <c r="F700" s="8"/>
    </row>
    <row r="701" spans="5:6" x14ac:dyDescent="0.25">
      <c r="E701" s="8"/>
      <c r="F701" s="8"/>
    </row>
    <row r="702" spans="5:6" x14ac:dyDescent="0.25">
      <c r="E702" s="8"/>
      <c r="F702" s="8"/>
    </row>
    <row r="703" spans="5:6" x14ac:dyDescent="0.25">
      <c r="E703" s="8"/>
      <c r="F703" s="8"/>
    </row>
    <row r="704" spans="5:6" x14ac:dyDescent="0.25">
      <c r="E704" s="8"/>
      <c r="F704" s="8"/>
    </row>
    <row r="705" spans="5:6" x14ac:dyDescent="0.25">
      <c r="E705" s="8"/>
      <c r="F705" s="8"/>
    </row>
    <row r="706" spans="5:6" x14ac:dyDescent="0.25">
      <c r="E706" s="8"/>
      <c r="F706" s="8"/>
    </row>
    <row r="707" spans="5:6" x14ac:dyDescent="0.25">
      <c r="E707" s="8"/>
      <c r="F707" s="8"/>
    </row>
    <row r="708" spans="5:6" x14ac:dyDescent="0.25">
      <c r="E708" s="8"/>
      <c r="F708" s="8"/>
    </row>
    <row r="709" spans="5:6" x14ac:dyDescent="0.25">
      <c r="E709" s="8"/>
      <c r="F709" s="8"/>
    </row>
    <row r="710" spans="5:6" x14ac:dyDescent="0.25">
      <c r="E710" s="8"/>
      <c r="F710" s="8"/>
    </row>
    <row r="711" spans="5:6" x14ac:dyDescent="0.25">
      <c r="E711" s="8"/>
      <c r="F711" s="8"/>
    </row>
    <row r="712" spans="5:6" x14ac:dyDescent="0.25">
      <c r="E712" s="8"/>
      <c r="F712" s="8"/>
    </row>
    <row r="713" spans="5:6" x14ac:dyDescent="0.25">
      <c r="E713" s="8"/>
      <c r="F713" s="8"/>
    </row>
    <row r="714" spans="5:6" x14ac:dyDescent="0.25">
      <c r="E714" s="8"/>
      <c r="F714" s="8"/>
    </row>
    <row r="715" spans="5:6" x14ac:dyDescent="0.25">
      <c r="E715" s="8"/>
      <c r="F715" s="8"/>
    </row>
    <row r="716" spans="5:6" x14ac:dyDescent="0.25">
      <c r="E716" s="8"/>
      <c r="F716" s="8"/>
    </row>
    <row r="717" spans="5:6" x14ac:dyDescent="0.25">
      <c r="E717" s="8"/>
      <c r="F717" s="8"/>
    </row>
    <row r="718" spans="5:6" x14ac:dyDescent="0.25">
      <c r="E718" s="8"/>
      <c r="F718" s="8"/>
    </row>
    <row r="719" spans="5:6" x14ac:dyDescent="0.25">
      <c r="E719" s="8"/>
      <c r="F719" s="8"/>
    </row>
    <row r="720" spans="5:6" x14ac:dyDescent="0.25">
      <c r="E720" s="8"/>
      <c r="F720" s="8"/>
    </row>
    <row r="721" spans="5:6" x14ac:dyDescent="0.25">
      <c r="E721" s="8"/>
      <c r="F721" s="8"/>
    </row>
    <row r="722" spans="5:6" x14ac:dyDescent="0.25">
      <c r="E722" s="8"/>
      <c r="F722" s="8"/>
    </row>
    <row r="723" spans="5:6" x14ac:dyDescent="0.25">
      <c r="E723" s="8"/>
      <c r="F723" s="8"/>
    </row>
    <row r="724" spans="5:6" x14ac:dyDescent="0.25">
      <c r="E724" s="8"/>
      <c r="F724" s="8"/>
    </row>
    <row r="725" spans="5:6" x14ac:dyDescent="0.25">
      <c r="E725" s="8"/>
      <c r="F725" s="8"/>
    </row>
    <row r="726" spans="5:6" x14ac:dyDescent="0.25">
      <c r="E726" s="8"/>
      <c r="F726" s="8"/>
    </row>
    <row r="727" spans="5:6" x14ac:dyDescent="0.25">
      <c r="E727" s="8"/>
      <c r="F727" s="8"/>
    </row>
    <row r="728" spans="5:6" x14ac:dyDescent="0.25">
      <c r="E728" s="8"/>
      <c r="F728" s="8"/>
    </row>
    <row r="729" spans="5:6" x14ac:dyDescent="0.25">
      <c r="E729" s="8"/>
      <c r="F729" s="8"/>
    </row>
    <row r="730" spans="5:6" x14ac:dyDescent="0.25">
      <c r="E730" s="8"/>
      <c r="F730" s="8"/>
    </row>
    <row r="731" spans="5:6" x14ac:dyDescent="0.25">
      <c r="E731" s="8"/>
      <c r="F731" s="8"/>
    </row>
    <row r="732" spans="5:6" x14ac:dyDescent="0.25">
      <c r="E732" s="8"/>
      <c r="F732" s="8"/>
    </row>
    <row r="733" spans="5:6" x14ac:dyDescent="0.25">
      <c r="E733" s="8"/>
      <c r="F733" s="8"/>
    </row>
    <row r="734" spans="5:6" x14ac:dyDescent="0.25">
      <c r="E734" s="8"/>
      <c r="F734" s="8"/>
    </row>
    <row r="735" spans="5:6" x14ac:dyDescent="0.25">
      <c r="E735" s="8"/>
      <c r="F735" s="8"/>
    </row>
    <row r="736" spans="5:6" x14ac:dyDescent="0.25">
      <c r="E736" s="8"/>
      <c r="F736" s="8"/>
    </row>
    <row r="737" spans="5:6" x14ac:dyDescent="0.25">
      <c r="E737" s="8"/>
      <c r="F737" s="8"/>
    </row>
    <row r="738" spans="5:6" x14ac:dyDescent="0.25">
      <c r="E738" s="8"/>
      <c r="F738" s="8"/>
    </row>
    <row r="739" spans="5:6" x14ac:dyDescent="0.25">
      <c r="E739" s="8"/>
      <c r="F739" s="8"/>
    </row>
    <row r="740" spans="5:6" x14ac:dyDescent="0.25">
      <c r="E740" s="8"/>
      <c r="F740" s="8"/>
    </row>
    <row r="741" spans="5:6" x14ac:dyDescent="0.25">
      <c r="E741" s="8"/>
      <c r="F741" s="8"/>
    </row>
    <row r="742" spans="5:6" x14ac:dyDescent="0.25">
      <c r="E742" s="8"/>
      <c r="F742" s="8"/>
    </row>
    <row r="743" spans="5:6" x14ac:dyDescent="0.25">
      <c r="E743" s="8"/>
      <c r="F743" s="8"/>
    </row>
    <row r="744" spans="5:6" x14ac:dyDescent="0.25">
      <c r="E744" s="8"/>
      <c r="F744" s="8"/>
    </row>
    <row r="745" spans="5:6" x14ac:dyDescent="0.25">
      <c r="E745" s="8"/>
      <c r="F745" s="8"/>
    </row>
    <row r="746" spans="5:6" x14ac:dyDescent="0.25">
      <c r="E746" s="8"/>
      <c r="F746" s="8"/>
    </row>
    <row r="747" spans="5:6" x14ac:dyDescent="0.25">
      <c r="E747" s="8"/>
      <c r="F747" s="8"/>
    </row>
    <row r="748" spans="5:6" x14ac:dyDescent="0.25">
      <c r="E748" s="8"/>
      <c r="F748" s="8"/>
    </row>
    <row r="749" spans="5:6" x14ac:dyDescent="0.25">
      <c r="E749" s="8"/>
      <c r="F749" s="8"/>
    </row>
    <row r="750" spans="5:6" x14ac:dyDescent="0.25">
      <c r="E750" s="8"/>
      <c r="F750" s="8"/>
    </row>
    <row r="751" spans="5:6" x14ac:dyDescent="0.25">
      <c r="E751" s="8"/>
      <c r="F751" s="8"/>
    </row>
    <row r="752" spans="5:6" x14ac:dyDescent="0.25">
      <c r="E752" s="8"/>
      <c r="F752" s="8"/>
    </row>
    <row r="753" spans="5:6" x14ac:dyDescent="0.25">
      <c r="E753" s="8"/>
      <c r="F753" s="8"/>
    </row>
    <row r="754" spans="5:6" x14ac:dyDescent="0.25">
      <c r="E754" s="8"/>
      <c r="F754" s="8"/>
    </row>
    <row r="755" spans="5:6" x14ac:dyDescent="0.25">
      <c r="E755" s="8"/>
      <c r="F755" s="8"/>
    </row>
    <row r="756" spans="5:6" x14ac:dyDescent="0.25">
      <c r="E756" s="8"/>
      <c r="F756" s="8"/>
    </row>
    <row r="757" spans="5:6" x14ac:dyDescent="0.25">
      <c r="E757" s="8"/>
      <c r="F757" s="8"/>
    </row>
    <row r="758" spans="5:6" x14ac:dyDescent="0.25">
      <c r="E758" s="8"/>
      <c r="F758" s="8"/>
    </row>
    <row r="759" spans="5:6" x14ac:dyDescent="0.25">
      <c r="E759" s="8"/>
      <c r="F759" s="8"/>
    </row>
    <row r="760" spans="5:6" x14ac:dyDescent="0.25">
      <c r="E760" s="8"/>
      <c r="F760" s="8"/>
    </row>
    <row r="761" spans="5:6" x14ac:dyDescent="0.25">
      <c r="E761" s="8"/>
      <c r="F761" s="8"/>
    </row>
    <row r="762" spans="5:6" x14ac:dyDescent="0.25">
      <c r="E762" s="8"/>
      <c r="F762" s="8"/>
    </row>
    <row r="763" spans="5:6" x14ac:dyDescent="0.25">
      <c r="E763" s="8"/>
      <c r="F763" s="8"/>
    </row>
    <row r="764" spans="5:6" x14ac:dyDescent="0.25">
      <c r="E764" s="8"/>
      <c r="F764" s="8"/>
    </row>
    <row r="765" spans="5:6" x14ac:dyDescent="0.25">
      <c r="E765" s="8"/>
      <c r="F765" s="8"/>
    </row>
    <row r="766" spans="5:6" x14ac:dyDescent="0.25">
      <c r="E766" s="8"/>
      <c r="F766" s="8"/>
    </row>
    <row r="767" spans="5:6" x14ac:dyDescent="0.25">
      <c r="E767" s="8"/>
      <c r="F767" s="8"/>
    </row>
    <row r="768" spans="5:6" x14ac:dyDescent="0.25">
      <c r="E768" s="8"/>
      <c r="F768" s="8"/>
    </row>
    <row r="769" spans="5:6" x14ac:dyDescent="0.25">
      <c r="E769" s="8"/>
      <c r="F769" s="8"/>
    </row>
    <row r="770" spans="5:6" x14ac:dyDescent="0.25">
      <c r="E770" s="8"/>
      <c r="F770" s="8"/>
    </row>
    <row r="771" spans="5:6" x14ac:dyDescent="0.25">
      <c r="E771" s="8"/>
      <c r="F771" s="8"/>
    </row>
    <row r="772" spans="5:6" x14ac:dyDescent="0.25">
      <c r="E772" s="8"/>
      <c r="F772" s="8"/>
    </row>
    <row r="773" spans="5:6" x14ac:dyDescent="0.25">
      <c r="E773" s="8"/>
      <c r="F773" s="8"/>
    </row>
    <row r="774" spans="5:6" x14ac:dyDescent="0.25">
      <c r="E774" s="8"/>
      <c r="F774" s="8"/>
    </row>
    <row r="775" spans="5:6" x14ac:dyDescent="0.25">
      <c r="E775" s="8"/>
      <c r="F775" s="8"/>
    </row>
    <row r="776" spans="5:6" x14ac:dyDescent="0.25">
      <c r="E776" s="8"/>
      <c r="F776" s="8"/>
    </row>
    <row r="777" spans="5:6" x14ac:dyDescent="0.25">
      <c r="E777" s="8"/>
      <c r="F777" s="8"/>
    </row>
    <row r="778" spans="5:6" x14ac:dyDescent="0.25">
      <c r="E778" s="8"/>
      <c r="F778" s="8"/>
    </row>
    <row r="779" spans="5:6" x14ac:dyDescent="0.25">
      <c r="E779" s="8"/>
      <c r="F779" s="8"/>
    </row>
    <row r="780" spans="5:6" x14ac:dyDescent="0.25">
      <c r="E780" s="8"/>
      <c r="F780" s="8"/>
    </row>
    <row r="781" spans="5:6" x14ac:dyDescent="0.25">
      <c r="E781" s="8"/>
      <c r="F781" s="8"/>
    </row>
    <row r="782" spans="5:6" x14ac:dyDescent="0.25">
      <c r="E782" s="8"/>
      <c r="F782" s="8"/>
    </row>
    <row r="783" spans="5:6" x14ac:dyDescent="0.25">
      <c r="E783" s="8"/>
      <c r="F783" s="8"/>
    </row>
    <row r="784" spans="5:6" x14ac:dyDescent="0.25">
      <c r="E784" s="8"/>
      <c r="F784" s="8"/>
    </row>
    <row r="785" spans="5:6" x14ac:dyDescent="0.25">
      <c r="E785" s="8"/>
      <c r="F785" s="8"/>
    </row>
    <row r="786" spans="5:6" x14ac:dyDescent="0.25">
      <c r="E786" s="8"/>
      <c r="F786" s="8"/>
    </row>
    <row r="787" spans="5:6" x14ac:dyDescent="0.25">
      <c r="E787" s="8"/>
      <c r="F787" s="8"/>
    </row>
    <row r="788" spans="5:6" x14ac:dyDescent="0.25">
      <c r="E788" s="8"/>
      <c r="F788" s="8"/>
    </row>
    <row r="789" spans="5:6" x14ac:dyDescent="0.25">
      <c r="E789" s="8"/>
      <c r="F789" s="8"/>
    </row>
    <row r="790" spans="5:6" x14ac:dyDescent="0.25">
      <c r="E790" s="8"/>
      <c r="F790" s="8"/>
    </row>
    <row r="791" spans="5:6" x14ac:dyDescent="0.25">
      <c r="E791" s="8"/>
      <c r="F791" s="8"/>
    </row>
    <row r="792" spans="5:6" x14ac:dyDescent="0.25">
      <c r="E792" s="8"/>
      <c r="F792" s="8"/>
    </row>
    <row r="793" spans="5:6" x14ac:dyDescent="0.25">
      <c r="E793" s="8"/>
      <c r="F793" s="8"/>
    </row>
    <row r="794" spans="5:6" x14ac:dyDescent="0.25">
      <c r="E794" s="8"/>
      <c r="F794" s="8"/>
    </row>
    <row r="795" spans="5:6" x14ac:dyDescent="0.25">
      <c r="E795" s="8"/>
      <c r="F795" s="8"/>
    </row>
    <row r="796" spans="5:6" x14ac:dyDescent="0.25">
      <c r="E796" s="8"/>
      <c r="F796" s="8"/>
    </row>
    <row r="797" spans="5:6" x14ac:dyDescent="0.25">
      <c r="E797" s="8"/>
      <c r="F797" s="8"/>
    </row>
    <row r="798" spans="5:6" x14ac:dyDescent="0.25">
      <c r="E798" s="8"/>
      <c r="F798" s="8"/>
    </row>
    <row r="799" spans="5:6" x14ac:dyDescent="0.25">
      <c r="E799" s="8"/>
      <c r="F799" s="8"/>
    </row>
    <row r="800" spans="5:6" x14ac:dyDescent="0.25">
      <c r="E800" s="8"/>
      <c r="F800" s="8"/>
    </row>
    <row r="801" spans="5:6" x14ac:dyDescent="0.25">
      <c r="E801" s="8"/>
      <c r="F801" s="8"/>
    </row>
    <row r="802" spans="5:6" x14ac:dyDescent="0.25">
      <c r="E802" s="8"/>
      <c r="F802" s="8"/>
    </row>
    <row r="803" spans="5:6" x14ac:dyDescent="0.25">
      <c r="E803" s="8"/>
      <c r="F803" s="8"/>
    </row>
    <row r="804" spans="5:6" x14ac:dyDescent="0.25">
      <c r="E804" s="8"/>
      <c r="F804" s="8"/>
    </row>
    <row r="805" spans="5:6" x14ac:dyDescent="0.25">
      <c r="E805" s="8"/>
      <c r="F805" s="8"/>
    </row>
    <row r="806" spans="5:6" x14ac:dyDescent="0.25">
      <c r="E806" s="8"/>
      <c r="F806" s="8"/>
    </row>
    <row r="807" spans="5:6" x14ac:dyDescent="0.25">
      <c r="E807" s="8"/>
      <c r="F807" s="8"/>
    </row>
    <row r="808" spans="5:6" x14ac:dyDescent="0.25">
      <c r="E808" s="8"/>
      <c r="F808" s="8"/>
    </row>
    <row r="809" spans="5:6" x14ac:dyDescent="0.25">
      <c r="E809" s="8"/>
      <c r="F809" s="8"/>
    </row>
    <row r="810" spans="5:6" x14ac:dyDescent="0.25">
      <c r="E810" s="8"/>
      <c r="F810" s="8"/>
    </row>
    <row r="811" spans="5:6" x14ac:dyDescent="0.25">
      <c r="E811" s="8"/>
      <c r="F811" s="8"/>
    </row>
    <row r="812" spans="5:6" x14ac:dyDescent="0.25">
      <c r="E812" s="8"/>
      <c r="F812" s="8"/>
    </row>
    <row r="813" spans="5:6" x14ac:dyDescent="0.25">
      <c r="E813" s="8"/>
      <c r="F813" s="8"/>
    </row>
    <row r="814" spans="5:6" x14ac:dyDescent="0.25">
      <c r="E814" s="8"/>
      <c r="F814" s="8"/>
    </row>
    <row r="815" spans="5:6" x14ac:dyDescent="0.25">
      <c r="E815" s="8"/>
      <c r="F815" s="8"/>
    </row>
    <row r="816" spans="5:6" x14ac:dyDescent="0.25">
      <c r="E816" s="8"/>
      <c r="F816" s="8"/>
    </row>
    <row r="817" spans="5:6" x14ac:dyDescent="0.25">
      <c r="E817" s="8"/>
      <c r="F817" s="8"/>
    </row>
    <row r="818" spans="5:6" x14ac:dyDescent="0.25">
      <c r="E818" s="8"/>
      <c r="F818" s="8"/>
    </row>
    <row r="819" spans="5:6" x14ac:dyDescent="0.25">
      <c r="E819" s="8"/>
      <c r="F819" s="8"/>
    </row>
    <row r="820" spans="5:6" x14ac:dyDescent="0.25">
      <c r="E820" s="8"/>
      <c r="F820" s="8"/>
    </row>
    <row r="821" spans="5:6" x14ac:dyDescent="0.25">
      <c r="E821" s="8"/>
      <c r="F821" s="8"/>
    </row>
    <row r="822" spans="5:6" x14ac:dyDescent="0.25">
      <c r="E822" s="8"/>
      <c r="F822" s="8"/>
    </row>
    <row r="823" spans="5:6" x14ac:dyDescent="0.25">
      <c r="E823" s="8"/>
      <c r="F823" s="8"/>
    </row>
    <row r="824" spans="5:6" x14ac:dyDescent="0.25">
      <c r="E824" s="8"/>
      <c r="F824" s="8"/>
    </row>
    <row r="825" spans="5:6" x14ac:dyDescent="0.25">
      <c r="E825" s="8"/>
      <c r="F825" s="8"/>
    </row>
    <row r="826" spans="5:6" x14ac:dyDescent="0.25">
      <c r="E826" s="8"/>
      <c r="F826" s="8"/>
    </row>
    <row r="827" spans="5:6" x14ac:dyDescent="0.25">
      <c r="E827" s="8"/>
      <c r="F827" s="8"/>
    </row>
    <row r="828" spans="5:6" x14ac:dyDescent="0.25">
      <c r="E828" s="8"/>
      <c r="F828" s="8"/>
    </row>
    <row r="829" spans="5:6" x14ac:dyDescent="0.25">
      <c r="E829" s="8"/>
      <c r="F829" s="8"/>
    </row>
    <row r="830" spans="5:6" x14ac:dyDescent="0.25">
      <c r="E830" s="8"/>
      <c r="F830" s="8"/>
    </row>
    <row r="831" spans="5:6" x14ac:dyDescent="0.25">
      <c r="E831" s="8"/>
      <c r="F831" s="8"/>
    </row>
    <row r="832" spans="5:6" x14ac:dyDescent="0.25">
      <c r="E832" s="8"/>
      <c r="F832" s="8"/>
    </row>
    <row r="833" spans="5:6" x14ac:dyDescent="0.25">
      <c r="E833" s="8"/>
      <c r="F833" s="8"/>
    </row>
    <row r="834" spans="5:6" x14ac:dyDescent="0.25">
      <c r="E834" s="8"/>
      <c r="F834" s="8"/>
    </row>
    <row r="835" spans="5:6" x14ac:dyDescent="0.25">
      <c r="E835" s="8"/>
      <c r="F835" s="8"/>
    </row>
    <row r="836" spans="5:6" x14ac:dyDescent="0.25">
      <c r="E836" s="8"/>
      <c r="F836" s="8"/>
    </row>
    <row r="837" spans="5:6" x14ac:dyDescent="0.25">
      <c r="E837" s="8"/>
      <c r="F837" s="8"/>
    </row>
    <row r="838" spans="5:6" x14ac:dyDescent="0.25">
      <c r="E838" s="8"/>
      <c r="F838" s="8"/>
    </row>
    <row r="839" spans="5:6" x14ac:dyDescent="0.25">
      <c r="E839" s="8"/>
      <c r="F839" s="8"/>
    </row>
    <row r="840" spans="5:6" x14ac:dyDescent="0.25">
      <c r="E840" s="8"/>
      <c r="F840" s="8"/>
    </row>
    <row r="841" spans="5:6" x14ac:dyDescent="0.25">
      <c r="E841" s="8"/>
      <c r="F841" s="8"/>
    </row>
    <row r="842" spans="5:6" x14ac:dyDescent="0.25">
      <c r="E842" s="8"/>
      <c r="F842" s="8"/>
    </row>
    <row r="843" spans="5:6" x14ac:dyDescent="0.25">
      <c r="E843" s="8"/>
      <c r="F843" s="8"/>
    </row>
    <row r="844" spans="5:6" x14ac:dyDescent="0.25">
      <c r="E844" s="8"/>
      <c r="F844" s="8"/>
    </row>
    <row r="845" spans="5:6" x14ac:dyDescent="0.25">
      <c r="E845" s="8"/>
      <c r="F845" s="8"/>
    </row>
    <row r="846" spans="5:6" x14ac:dyDescent="0.25">
      <c r="E846" s="8"/>
      <c r="F846" s="8"/>
    </row>
    <row r="847" spans="5:6" x14ac:dyDescent="0.25">
      <c r="E847" s="8"/>
      <c r="F847" s="8"/>
    </row>
    <row r="848" spans="5:6" x14ac:dyDescent="0.25">
      <c r="E848" s="8"/>
      <c r="F848" s="8"/>
    </row>
    <row r="849" spans="5:6" x14ac:dyDescent="0.25">
      <c r="E849" s="8"/>
      <c r="F849" s="8"/>
    </row>
    <row r="850" spans="5:6" x14ac:dyDescent="0.25">
      <c r="E850" s="8"/>
      <c r="F850" s="8"/>
    </row>
  </sheetData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27" right="0.59055118110236227" top="0.15748031496062992" bottom="0.74803149606299213" header="0.31496062992125984" footer="0.31496062992125984"/>
  <pageSetup orientation="portrait" horizontalDpi="300" verticalDpi="300" r:id="rId1"/>
  <headerFooter>
    <oddHeader xml:space="preserve">&amp;C&amp;"Arial,Negrita"&amp;12XV AYUNTAMIENTO DE COMONDU, B.C.S.
PRESUPUESTO DE EGRESOS 
ESTIMADO 4TO TRIMESTRE 2018
&amp;10CLASIFICADO POR OBJETO DEL GASTO
</oddHeader>
  </headerFooter>
  <ignoredErrors>
    <ignoredError sqref="D1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2" sqref="G12"/>
    </sheetView>
  </sheetViews>
  <sheetFormatPr baseColWidth="10" defaultColWidth="9.140625" defaultRowHeight="12.75" x14ac:dyDescent="0.2"/>
  <cols>
    <col min="1" max="1" width="2.7109375" style="34" customWidth="1"/>
    <col min="2" max="2" width="2.7109375" style="32" customWidth="1"/>
    <col min="3" max="3" width="43" style="34" customWidth="1"/>
    <col min="4" max="6" width="12.7109375" style="34" bestFit="1" customWidth="1"/>
    <col min="7" max="7" width="13.7109375" style="34" bestFit="1" customWidth="1"/>
    <col min="8" max="8" width="11.28515625" style="34" hidden="1" customWidth="1"/>
    <col min="9" max="9" width="10.42578125" style="34" hidden="1" customWidth="1"/>
    <col min="10" max="10" width="9.140625" style="34" hidden="1" customWidth="1"/>
    <col min="11" max="12" width="0" style="34" hidden="1" customWidth="1"/>
    <col min="13" max="13" width="16.42578125" style="34" bestFit="1" customWidth="1"/>
    <col min="14" max="14" width="10.140625" style="34" bestFit="1" customWidth="1"/>
    <col min="15" max="16384" width="9.140625" style="34"/>
  </cols>
  <sheetData>
    <row r="1" spans="1:14" x14ac:dyDescent="0.2">
      <c r="A1" s="31"/>
      <c r="C1" s="31"/>
      <c r="D1" s="33"/>
      <c r="E1" s="33"/>
      <c r="F1" s="33"/>
      <c r="G1" s="33"/>
      <c r="H1" s="31"/>
      <c r="I1" s="31"/>
      <c r="J1" s="31"/>
    </row>
    <row r="2" spans="1:14" hidden="1" x14ac:dyDescent="0.2">
      <c r="A2" s="31"/>
      <c r="C2" s="31"/>
      <c r="D2" s="31"/>
      <c r="E2" s="31"/>
      <c r="F2" s="31"/>
      <c r="G2" s="31"/>
      <c r="H2" s="31"/>
      <c r="I2" s="31"/>
      <c r="J2" s="31"/>
    </row>
    <row r="3" spans="1:14" hidden="1" x14ac:dyDescent="0.2">
      <c r="A3" s="31"/>
      <c r="C3" s="31"/>
      <c r="D3" s="31"/>
      <c r="E3" s="31"/>
      <c r="F3" s="31"/>
      <c r="G3" s="31"/>
      <c r="H3" s="31"/>
      <c r="I3" s="31"/>
      <c r="J3" s="31"/>
    </row>
    <row r="4" spans="1:14" hidden="1" x14ac:dyDescent="0.2">
      <c r="A4" s="31"/>
      <c r="C4" s="31"/>
      <c r="D4" s="31"/>
      <c r="E4" s="31"/>
      <c r="F4" s="31"/>
      <c r="G4" s="31"/>
      <c r="H4" s="31"/>
      <c r="I4" s="31"/>
      <c r="J4" s="31"/>
    </row>
    <row r="5" spans="1:14" hidden="1" x14ac:dyDescent="0.2">
      <c r="A5" s="31"/>
      <c r="C5" s="31"/>
      <c r="D5" s="31"/>
      <c r="E5" s="31"/>
      <c r="F5" s="31"/>
      <c r="G5" s="31"/>
      <c r="H5" s="31"/>
      <c r="I5" s="31"/>
      <c r="J5" s="31"/>
    </row>
    <row r="6" spans="1:14" hidden="1" x14ac:dyDescent="0.2">
      <c r="A6" s="31"/>
      <c r="C6" s="31"/>
      <c r="D6" s="31"/>
      <c r="E6" s="31"/>
      <c r="F6" s="31"/>
      <c r="G6" s="31"/>
      <c r="H6" s="31"/>
      <c r="I6" s="31"/>
      <c r="J6" s="31"/>
    </row>
    <row r="7" spans="1:14" hidden="1" x14ac:dyDescent="0.2">
      <c r="A7" s="31"/>
      <c r="C7" s="31"/>
      <c r="D7" s="31"/>
      <c r="E7" s="31"/>
      <c r="F7" s="31"/>
      <c r="G7" s="31"/>
      <c r="H7" s="31"/>
      <c r="I7" s="31"/>
      <c r="J7" s="31"/>
    </row>
    <row r="8" spans="1:14" hidden="1" x14ac:dyDescent="0.2">
      <c r="A8" s="31"/>
      <c r="C8" s="31"/>
      <c r="D8" s="31"/>
      <c r="E8" s="31"/>
      <c r="F8" s="31"/>
      <c r="G8" s="31"/>
      <c r="H8" s="31"/>
      <c r="I8" s="31"/>
      <c r="J8" s="31"/>
    </row>
    <row r="9" spans="1:14" hidden="1" x14ac:dyDescent="0.2">
      <c r="A9" s="31"/>
      <c r="C9" s="31"/>
      <c r="D9" s="31"/>
      <c r="E9" s="31"/>
      <c r="F9" s="31"/>
      <c r="G9" s="31"/>
      <c r="H9" s="31"/>
      <c r="I9" s="31"/>
      <c r="J9" s="31"/>
    </row>
    <row r="10" spans="1:14" x14ac:dyDescent="0.2">
      <c r="A10" s="31"/>
      <c r="C10" s="31"/>
      <c r="D10" s="35"/>
      <c r="E10" s="35"/>
      <c r="F10" s="35"/>
      <c r="G10" s="36"/>
      <c r="H10" s="37" t="s">
        <v>417</v>
      </c>
      <c r="I10" s="31"/>
      <c r="J10" s="31"/>
    </row>
    <row r="11" spans="1:14" s="37" customFormat="1" x14ac:dyDescent="0.2">
      <c r="B11" s="38"/>
      <c r="D11" s="37" t="s">
        <v>418</v>
      </c>
      <c r="E11" s="37" t="s">
        <v>419</v>
      </c>
      <c r="F11" s="37" t="s">
        <v>420</v>
      </c>
      <c r="G11" s="37" t="s">
        <v>841</v>
      </c>
      <c r="H11" s="37" t="s">
        <v>421</v>
      </c>
      <c r="I11" s="37" t="s">
        <v>422</v>
      </c>
      <c r="J11" s="37" t="s">
        <v>423</v>
      </c>
    </row>
    <row r="12" spans="1:14" ht="15" x14ac:dyDescent="0.25">
      <c r="A12" s="39" t="s">
        <v>424</v>
      </c>
      <c r="B12" s="40"/>
      <c r="C12" s="41"/>
      <c r="D12" s="42">
        <f>D14+D23+D33+D53+D63+D77+D90</f>
        <v>21844789.560000002</v>
      </c>
      <c r="E12" s="42">
        <f>E14+E23+E33+E53+E63+E77+E90</f>
        <v>21732129.93</v>
      </c>
      <c r="F12" s="42">
        <f>F14+F23+F33+F53+F63+F77+F90</f>
        <v>36582354.18</v>
      </c>
      <c r="G12" s="42">
        <f>SUM(D12:F12)</f>
        <v>80159273.670000002</v>
      </c>
      <c r="H12" s="43">
        <f>H14+H33+H53</f>
        <v>112252000</v>
      </c>
      <c r="I12" s="43">
        <f>H12-G12</f>
        <v>32092726.329999998</v>
      </c>
      <c r="J12" s="43"/>
      <c r="M12" s="13"/>
    </row>
    <row r="13" spans="1:14" x14ac:dyDescent="0.2">
      <c r="A13" s="44"/>
      <c r="C13" s="31"/>
      <c r="D13" s="45"/>
      <c r="E13" s="45"/>
      <c r="F13" s="45"/>
      <c r="G13" s="45"/>
      <c r="H13" s="43" t="s">
        <v>208</v>
      </c>
      <c r="I13" s="43"/>
      <c r="J13" s="43"/>
      <c r="M13" s="46"/>
    </row>
    <row r="14" spans="1:14" x14ac:dyDescent="0.2">
      <c r="A14" s="47"/>
      <c r="B14" s="48" t="s">
        <v>425</v>
      </c>
      <c r="C14" s="49"/>
      <c r="D14" s="50">
        <f>SUM(D15:D21)</f>
        <v>11379276.68</v>
      </c>
      <c r="E14" s="50">
        <f>SUM(E15:E21)</f>
        <v>10903829.710000001</v>
      </c>
      <c r="F14" s="50">
        <f>SUM(F15:F21)</f>
        <v>10667885.66</v>
      </c>
      <c r="G14" s="50">
        <f>SUM(G15:G21)</f>
        <v>32950992.050000001</v>
      </c>
      <c r="H14" s="43">
        <v>54240000</v>
      </c>
      <c r="I14" s="43">
        <f>H14-G14</f>
        <v>21289007.949999999</v>
      </c>
      <c r="J14" s="43">
        <f>J19</f>
        <v>0.39249645925516224</v>
      </c>
      <c r="M14" s="35"/>
      <c r="N14" s="33"/>
    </row>
    <row r="15" spans="1:14" hidden="1" x14ac:dyDescent="0.2">
      <c r="A15" s="44"/>
      <c r="C15" s="51" t="s">
        <v>426</v>
      </c>
      <c r="D15" s="45"/>
      <c r="E15" s="45"/>
      <c r="F15" s="45"/>
      <c r="G15" s="45"/>
      <c r="H15" s="43"/>
      <c r="I15" s="43"/>
      <c r="J15" s="43"/>
      <c r="M15" s="46"/>
      <c r="N15" s="33"/>
    </row>
    <row r="16" spans="1:14" hidden="1" x14ac:dyDescent="0.2">
      <c r="A16" s="44"/>
      <c r="C16" s="52"/>
      <c r="D16" s="45"/>
      <c r="E16" s="45"/>
      <c r="F16" s="45"/>
      <c r="G16" s="45"/>
      <c r="H16" s="43"/>
      <c r="I16" s="43"/>
      <c r="J16" s="43"/>
      <c r="M16" s="46"/>
      <c r="N16" s="33"/>
    </row>
    <row r="17" spans="1:14" hidden="1" x14ac:dyDescent="0.2">
      <c r="A17" s="44"/>
      <c r="C17" s="51" t="s">
        <v>427</v>
      </c>
      <c r="D17" s="45"/>
      <c r="E17" s="45"/>
      <c r="F17" s="45"/>
      <c r="G17" s="45"/>
      <c r="H17" s="43"/>
      <c r="I17" s="43"/>
      <c r="J17" s="43"/>
      <c r="M17" s="46"/>
      <c r="N17" s="33"/>
    </row>
    <row r="18" spans="1:14" hidden="1" x14ac:dyDescent="0.2">
      <c r="A18" s="44"/>
      <c r="C18" s="52"/>
      <c r="D18" s="45"/>
      <c r="E18" s="45"/>
      <c r="F18" s="45"/>
      <c r="G18" s="45"/>
      <c r="H18" s="43"/>
      <c r="I18" s="43"/>
      <c r="J18" s="43"/>
      <c r="M18" s="46"/>
      <c r="N18" s="33"/>
    </row>
    <row r="19" spans="1:14" x14ac:dyDescent="0.2">
      <c r="A19" s="31"/>
      <c r="B19" s="44"/>
      <c r="C19" s="32" t="s">
        <v>428</v>
      </c>
      <c r="D19" s="53">
        <v>11379276.68</v>
      </c>
      <c r="E19" s="53">
        <v>10903829.710000001</v>
      </c>
      <c r="F19" s="53">
        <v>10667885.66</v>
      </c>
      <c r="G19" s="45">
        <f>SUM(D19:F19)</f>
        <v>32950992.050000001</v>
      </c>
      <c r="H19" s="54">
        <v>54240000</v>
      </c>
      <c r="I19" s="43">
        <f>H19-G19</f>
        <v>21289007.949999999</v>
      </c>
      <c r="J19" s="55">
        <f>I19/H19</f>
        <v>0.39249645925516224</v>
      </c>
      <c r="M19" s="46"/>
      <c r="N19" s="33"/>
    </row>
    <row r="20" spans="1:14" hidden="1" x14ac:dyDescent="0.2">
      <c r="A20" s="31"/>
      <c r="B20" s="44"/>
      <c r="C20" s="32"/>
      <c r="D20" s="53"/>
      <c r="E20" s="53"/>
      <c r="F20" s="53"/>
      <c r="G20" s="45"/>
      <c r="H20" s="54"/>
      <c r="I20" s="43"/>
      <c r="J20" s="55"/>
      <c r="M20" s="46"/>
      <c r="N20" s="33"/>
    </row>
    <row r="21" spans="1:14" hidden="1" x14ac:dyDescent="0.2">
      <c r="A21" s="31"/>
      <c r="B21" s="44"/>
      <c r="C21" s="56" t="s">
        <v>429</v>
      </c>
      <c r="D21" s="53"/>
      <c r="E21" s="53"/>
      <c r="F21" s="53"/>
      <c r="G21" s="45"/>
      <c r="H21" s="54"/>
      <c r="I21" s="43"/>
      <c r="J21" s="55"/>
      <c r="M21" s="46"/>
      <c r="N21" s="33"/>
    </row>
    <row r="22" spans="1:14" hidden="1" x14ac:dyDescent="0.2">
      <c r="A22" s="31"/>
      <c r="B22" s="44"/>
      <c r="C22" s="57"/>
      <c r="D22" s="53"/>
      <c r="E22" s="53"/>
      <c r="F22" s="53"/>
      <c r="G22" s="45"/>
      <c r="H22" s="54"/>
      <c r="I22" s="43"/>
      <c r="J22" s="55"/>
      <c r="M22" s="46"/>
      <c r="N22" s="33"/>
    </row>
    <row r="23" spans="1:14" x14ac:dyDescent="0.2">
      <c r="A23" s="31"/>
      <c r="B23" s="48" t="s">
        <v>430</v>
      </c>
      <c r="C23" s="32"/>
      <c r="D23" s="58">
        <f>SUM(D25:D30)</f>
        <v>2779529.07</v>
      </c>
      <c r="E23" s="58">
        <f>SUM(E25:E30)</f>
        <v>314067.5</v>
      </c>
      <c r="F23" s="58">
        <f>SUM(F25:F30)</f>
        <v>451831.05</v>
      </c>
      <c r="G23" s="58">
        <f>SUM(G25:G30)</f>
        <v>3545427.62</v>
      </c>
      <c r="H23" s="54"/>
      <c r="I23" s="43"/>
      <c r="J23" s="55"/>
      <c r="M23" s="35"/>
      <c r="N23" s="33"/>
    </row>
    <row r="24" spans="1:14" hidden="1" x14ac:dyDescent="0.2">
      <c r="A24" s="31"/>
      <c r="B24" s="44"/>
      <c r="C24" s="32"/>
      <c r="D24" s="53"/>
      <c r="E24" s="53"/>
      <c r="F24" s="53"/>
      <c r="G24" s="45"/>
      <c r="H24" s="54"/>
      <c r="I24" s="43"/>
      <c r="J24" s="55"/>
      <c r="M24" s="35"/>
      <c r="N24" s="33"/>
    </row>
    <row r="25" spans="1:14" x14ac:dyDescent="0.2">
      <c r="A25" s="31"/>
      <c r="C25" s="32" t="s">
        <v>431</v>
      </c>
      <c r="D25" s="59">
        <v>73708.09</v>
      </c>
      <c r="E25" s="59">
        <v>107722.68</v>
      </c>
      <c r="F25" s="59">
        <v>255612.02</v>
      </c>
      <c r="G25" s="45">
        <f>SUM(D25:F25)</f>
        <v>437042.79</v>
      </c>
      <c r="H25" s="60"/>
      <c r="I25" s="43"/>
      <c r="J25" s="43"/>
      <c r="M25" s="35"/>
      <c r="N25" s="33"/>
    </row>
    <row r="26" spans="1:14" hidden="1" x14ac:dyDescent="0.2">
      <c r="A26" s="31"/>
      <c r="C26" s="32"/>
      <c r="D26" s="59"/>
      <c r="E26" s="59"/>
      <c r="F26" s="59"/>
      <c r="G26" s="45"/>
      <c r="H26" s="60"/>
      <c r="I26" s="43"/>
      <c r="J26" s="43"/>
      <c r="M26" s="35"/>
      <c r="N26" s="33"/>
    </row>
    <row r="27" spans="1:14" x14ac:dyDescent="0.2">
      <c r="A27" s="31"/>
      <c r="C27" s="32" t="s">
        <v>432</v>
      </c>
      <c r="D27" s="59">
        <v>195570.31</v>
      </c>
      <c r="E27" s="59">
        <v>206344.82</v>
      </c>
      <c r="F27" s="59">
        <v>196219.03</v>
      </c>
      <c r="G27" s="45">
        <f t="shared" ref="G27:G33" si="0">SUM(D27:F27)</f>
        <v>598134.16</v>
      </c>
      <c r="H27" s="60"/>
      <c r="I27" s="43"/>
      <c r="J27" s="43"/>
      <c r="M27" s="35"/>
      <c r="N27" s="33"/>
    </row>
    <row r="28" spans="1:14" x14ac:dyDescent="0.2">
      <c r="A28" s="31"/>
      <c r="C28" s="32" t="s">
        <v>433</v>
      </c>
      <c r="D28" s="59">
        <v>2510250.67</v>
      </c>
      <c r="E28" s="59">
        <v>0</v>
      </c>
      <c r="F28" s="59">
        <v>0</v>
      </c>
      <c r="G28" s="45">
        <f t="shared" si="0"/>
        <v>2510250.67</v>
      </c>
      <c r="H28" s="60"/>
      <c r="I28" s="43"/>
      <c r="J28" s="43"/>
      <c r="M28" s="35"/>
      <c r="N28" s="33"/>
    </row>
    <row r="29" spans="1:14" hidden="1" x14ac:dyDescent="0.2">
      <c r="A29" s="31"/>
      <c r="C29" s="52"/>
      <c r="D29" s="59"/>
      <c r="E29" s="59"/>
      <c r="F29" s="59"/>
      <c r="G29" s="45">
        <f t="shared" si="0"/>
        <v>0</v>
      </c>
      <c r="H29" s="60"/>
      <c r="I29" s="43"/>
      <c r="J29" s="43"/>
      <c r="M29" s="35"/>
      <c r="N29" s="33"/>
    </row>
    <row r="30" spans="1:14" hidden="1" x14ac:dyDescent="0.2">
      <c r="A30" s="31"/>
      <c r="C30" s="51" t="s">
        <v>434</v>
      </c>
      <c r="D30" s="59"/>
      <c r="E30" s="59"/>
      <c r="F30" s="59"/>
      <c r="G30" s="45">
        <f t="shared" si="0"/>
        <v>0</v>
      </c>
      <c r="H30" s="60"/>
      <c r="I30" s="43"/>
      <c r="J30" s="43"/>
      <c r="M30" s="35"/>
      <c r="N30" s="33"/>
    </row>
    <row r="31" spans="1:14" hidden="1" x14ac:dyDescent="0.2">
      <c r="A31" s="31"/>
      <c r="C31" s="61" t="s">
        <v>435</v>
      </c>
      <c r="D31" s="59"/>
      <c r="E31" s="59"/>
      <c r="F31" s="59"/>
      <c r="G31" s="45">
        <f t="shared" si="0"/>
        <v>0</v>
      </c>
      <c r="H31" s="60"/>
      <c r="I31" s="43"/>
      <c r="J31" s="43"/>
      <c r="M31" s="35"/>
      <c r="N31" s="33"/>
    </row>
    <row r="32" spans="1:14" hidden="1" x14ac:dyDescent="0.2">
      <c r="A32" s="31"/>
      <c r="C32" s="62"/>
      <c r="D32" s="59"/>
      <c r="E32" s="59"/>
      <c r="F32" s="59"/>
      <c r="G32" s="45">
        <f t="shared" si="0"/>
        <v>0</v>
      </c>
      <c r="H32" s="60"/>
      <c r="I32" s="43"/>
      <c r="J32" s="43"/>
      <c r="M32" s="35"/>
      <c r="N32" s="33"/>
    </row>
    <row r="33" spans="1:14" x14ac:dyDescent="0.2">
      <c r="A33" s="31"/>
      <c r="B33" s="48" t="s">
        <v>436</v>
      </c>
      <c r="C33" s="49"/>
      <c r="D33" s="63">
        <f>SUM(D35:D50)</f>
        <v>1272532.01</v>
      </c>
      <c r="E33" s="63">
        <f>SUM(E35:E50)</f>
        <v>4179558.69</v>
      </c>
      <c r="F33" s="63">
        <f>SUM(F35:F50)</f>
        <v>13449255.140000001</v>
      </c>
      <c r="G33" s="63">
        <f t="shared" si="0"/>
        <v>18901345.84</v>
      </c>
      <c r="H33" s="60">
        <f>SUM(H36:H40)</f>
        <v>40912000</v>
      </c>
      <c r="I33" s="60">
        <f>SUM(I36:I40)</f>
        <v>22013214.460000001</v>
      </c>
      <c r="J33" s="60">
        <f>SUM(J36:J40)</f>
        <v>1.6154160340403549</v>
      </c>
      <c r="M33" s="35"/>
      <c r="N33" s="33"/>
    </row>
    <row r="34" spans="1:14" hidden="1" x14ac:dyDescent="0.2">
      <c r="A34" s="31"/>
      <c r="C34" s="64"/>
      <c r="D34" s="59"/>
      <c r="E34" s="59"/>
      <c r="F34" s="59"/>
      <c r="G34" s="45"/>
      <c r="H34" s="60"/>
      <c r="I34" s="43"/>
      <c r="J34" s="43"/>
      <c r="M34" s="35"/>
      <c r="N34" s="33"/>
    </row>
    <row r="35" spans="1:14" x14ac:dyDescent="0.2">
      <c r="A35" s="31"/>
      <c r="C35" s="43" t="s">
        <v>437</v>
      </c>
      <c r="D35" s="53">
        <v>397490.02</v>
      </c>
      <c r="E35" s="53">
        <v>384884.53</v>
      </c>
      <c r="F35" s="53">
        <v>384465.03</v>
      </c>
      <c r="G35" s="45">
        <f>SUM(D35:F35)</f>
        <v>1166839.58</v>
      </c>
      <c r="H35" s="60"/>
      <c r="I35" s="43"/>
      <c r="J35" s="43"/>
      <c r="M35" s="35"/>
      <c r="N35" s="33"/>
    </row>
    <row r="36" spans="1:14" hidden="1" x14ac:dyDescent="0.2">
      <c r="A36" s="31"/>
      <c r="B36" s="65"/>
      <c r="D36" s="66"/>
      <c r="E36" s="66"/>
      <c r="F36" s="66"/>
      <c r="G36" s="66"/>
      <c r="H36" s="60">
        <v>26820000</v>
      </c>
      <c r="I36" s="43">
        <f>H36-G41</f>
        <v>16062310.66</v>
      </c>
      <c r="J36" s="55">
        <f>I36/H36</f>
        <v>0.59889301491424307</v>
      </c>
      <c r="M36" s="35"/>
      <c r="N36" s="33"/>
    </row>
    <row r="37" spans="1:14" x14ac:dyDescent="0.2">
      <c r="A37" s="31"/>
      <c r="B37" s="65"/>
      <c r="C37" s="43" t="s">
        <v>438</v>
      </c>
      <c r="D37" s="53">
        <v>0</v>
      </c>
      <c r="E37" s="53">
        <v>2361.4499999999998</v>
      </c>
      <c r="F37" s="53">
        <v>6971895.1699999999</v>
      </c>
      <c r="G37" s="45">
        <f>SUM(D37:F37)</f>
        <v>6974256.6200000001</v>
      </c>
      <c r="H37" s="67">
        <v>10192000</v>
      </c>
      <c r="I37" s="43">
        <f>H37-G37</f>
        <v>3217743.38</v>
      </c>
      <c r="J37" s="55">
        <f>I37/H37</f>
        <v>0.31571265502354789</v>
      </c>
      <c r="M37" s="35"/>
      <c r="N37" s="33"/>
    </row>
    <row r="38" spans="1:14" hidden="1" x14ac:dyDescent="0.2">
      <c r="A38" s="31"/>
      <c r="B38" s="65"/>
      <c r="C38" s="43"/>
      <c r="D38" s="53"/>
      <c r="E38" s="53"/>
      <c r="F38" s="53"/>
      <c r="G38" s="45"/>
      <c r="H38" s="67"/>
      <c r="I38" s="43"/>
      <c r="J38" s="55"/>
      <c r="M38" s="35"/>
      <c r="N38" s="33"/>
    </row>
    <row r="39" spans="1:14" hidden="1" x14ac:dyDescent="0.2">
      <c r="A39" s="31"/>
      <c r="B39" s="65"/>
      <c r="C39" s="51" t="s">
        <v>439</v>
      </c>
      <c r="D39" s="45"/>
      <c r="E39" s="45"/>
      <c r="F39" s="45"/>
      <c r="G39" s="45"/>
      <c r="H39" s="67">
        <v>3900000</v>
      </c>
      <c r="I39" s="43">
        <f>H39-G35</f>
        <v>2733160.42</v>
      </c>
      <c r="J39" s="55">
        <f>I39/H39</f>
        <v>0.70081036410256403</v>
      </c>
      <c r="M39" s="35"/>
      <c r="N39" s="33"/>
    </row>
    <row r="40" spans="1:14" hidden="1" x14ac:dyDescent="0.2">
      <c r="A40" s="31"/>
      <c r="B40" s="65"/>
      <c r="D40" s="66"/>
      <c r="E40" s="66"/>
      <c r="F40" s="66"/>
      <c r="G40" s="66"/>
      <c r="H40" s="67"/>
      <c r="I40" s="43"/>
      <c r="J40" s="55"/>
      <c r="M40" s="35"/>
      <c r="N40" s="33"/>
    </row>
    <row r="41" spans="1:14" x14ac:dyDescent="0.2">
      <c r="A41" s="31"/>
      <c r="C41" s="43" t="s">
        <v>440</v>
      </c>
      <c r="D41" s="53">
        <v>875041.99</v>
      </c>
      <c r="E41" s="53">
        <v>3790332.41</v>
      </c>
      <c r="F41" s="53">
        <v>6092314.9400000004</v>
      </c>
      <c r="G41" s="45">
        <f t="shared" ref="G41:G50" si="1">SUM(D41:F41)</f>
        <v>10757689.34</v>
      </c>
      <c r="H41" s="43"/>
      <c r="I41" s="43"/>
      <c r="J41" s="43"/>
      <c r="M41" s="35"/>
      <c r="N41" s="33"/>
    </row>
    <row r="42" spans="1:14" hidden="1" x14ac:dyDescent="0.2">
      <c r="A42" s="31"/>
      <c r="C42" s="43"/>
      <c r="D42" s="45"/>
      <c r="E42" s="45"/>
      <c r="F42" s="45"/>
      <c r="G42" s="45">
        <f t="shared" si="1"/>
        <v>0</v>
      </c>
      <c r="H42" s="43"/>
      <c r="I42" s="43"/>
      <c r="J42" s="43"/>
      <c r="M42" s="35"/>
      <c r="N42" s="33"/>
    </row>
    <row r="43" spans="1:14" hidden="1" x14ac:dyDescent="0.2">
      <c r="A43" s="31"/>
      <c r="C43" s="51" t="s">
        <v>441</v>
      </c>
      <c r="D43" s="45"/>
      <c r="E43" s="45"/>
      <c r="F43" s="45"/>
      <c r="G43" s="45">
        <f t="shared" si="1"/>
        <v>0</v>
      </c>
      <c r="H43" s="43"/>
      <c r="I43" s="43"/>
      <c r="J43" s="43"/>
      <c r="M43" s="35"/>
      <c r="N43" s="33"/>
    </row>
    <row r="44" spans="1:14" hidden="1" x14ac:dyDescent="0.2">
      <c r="A44" s="31"/>
      <c r="C44" s="43"/>
      <c r="D44" s="45"/>
      <c r="E44" s="45"/>
      <c r="F44" s="45"/>
      <c r="G44" s="45">
        <f t="shared" si="1"/>
        <v>0</v>
      </c>
      <c r="H44" s="43"/>
      <c r="I44" s="43"/>
      <c r="J44" s="43"/>
      <c r="M44" s="35"/>
      <c r="N44" s="33"/>
    </row>
    <row r="45" spans="1:14" hidden="1" x14ac:dyDescent="0.2">
      <c r="A45" s="31"/>
      <c r="C45" s="51" t="s">
        <v>442</v>
      </c>
      <c r="D45" s="45"/>
      <c r="E45" s="45"/>
      <c r="F45" s="45"/>
      <c r="G45" s="45">
        <f t="shared" si="1"/>
        <v>0</v>
      </c>
      <c r="H45" s="43"/>
      <c r="I45" s="43"/>
      <c r="J45" s="43"/>
      <c r="M45" s="35"/>
      <c r="N45" s="33"/>
    </row>
    <row r="46" spans="1:14" hidden="1" x14ac:dyDescent="0.2">
      <c r="A46" s="31"/>
      <c r="C46" s="51" t="s">
        <v>443</v>
      </c>
      <c r="D46" s="45"/>
      <c r="E46" s="45"/>
      <c r="F46" s="45"/>
      <c r="G46" s="45">
        <f t="shared" si="1"/>
        <v>0</v>
      </c>
      <c r="H46" s="43"/>
      <c r="I46" s="43"/>
      <c r="J46" s="43"/>
      <c r="M46" s="35"/>
      <c r="N46" s="33"/>
    </row>
    <row r="47" spans="1:14" hidden="1" x14ac:dyDescent="0.2">
      <c r="A47" s="31"/>
      <c r="C47" s="43"/>
      <c r="D47" s="45"/>
      <c r="E47" s="45"/>
      <c r="F47" s="45"/>
      <c r="G47" s="45">
        <f t="shared" si="1"/>
        <v>0</v>
      </c>
      <c r="H47" s="43"/>
      <c r="I47" s="43"/>
      <c r="J47" s="43"/>
      <c r="M47" s="35"/>
      <c r="N47" s="33"/>
    </row>
    <row r="48" spans="1:14" x14ac:dyDescent="0.2">
      <c r="A48" s="31"/>
      <c r="C48" s="43" t="s">
        <v>444</v>
      </c>
      <c r="D48" s="45">
        <v>0</v>
      </c>
      <c r="E48" s="45">
        <v>1980.3</v>
      </c>
      <c r="F48" s="45">
        <v>580</v>
      </c>
      <c r="G48" s="45">
        <f t="shared" si="1"/>
        <v>2560.3000000000002</v>
      </c>
      <c r="H48" s="43"/>
      <c r="I48" s="43"/>
      <c r="J48" s="43"/>
      <c r="M48" s="35"/>
      <c r="N48" s="33"/>
    </row>
    <row r="49" spans="1:14" hidden="1" x14ac:dyDescent="0.2">
      <c r="A49" s="31"/>
      <c r="C49" s="31"/>
      <c r="D49" s="45"/>
      <c r="E49" s="45"/>
      <c r="F49" s="45"/>
      <c r="G49" s="45">
        <f t="shared" si="1"/>
        <v>0</v>
      </c>
      <c r="H49" s="43"/>
      <c r="I49" s="43"/>
      <c r="J49" s="43"/>
      <c r="M49" s="35"/>
      <c r="N49" s="33"/>
    </row>
    <row r="50" spans="1:14" x14ac:dyDescent="0.2">
      <c r="A50" s="31"/>
      <c r="C50" s="43" t="s">
        <v>445</v>
      </c>
      <c r="D50" s="45">
        <v>0</v>
      </c>
      <c r="E50" s="45">
        <v>0</v>
      </c>
      <c r="F50" s="45">
        <v>0</v>
      </c>
      <c r="G50" s="45">
        <f t="shared" si="1"/>
        <v>0</v>
      </c>
      <c r="H50" s="43"/>
      <c r="I50" s="43"/>
      <c r="J50" s="43"/>
      <c r="M50" s="35"/>
      <c r="N50" s="33"/>
    </row>
    <row r="51" spans="1:14" x14ac:dyDescent="0.2">
      <c r="A51" s="31"/>
      <c r="C51" s="43" t="s">
        <v>446</v>
      </c>
      <c r="D51" s="45"/>
      <c r="E51" s="45"/>
      <c r="F51" s="45"/>
      <c r="G51" s="45"/>
      <c r="H51" s="43"/>
      <c r="I51" s="43"/>
      <c r="J51" s="43"/>
      <c r="M51" s="35"/>
      <c r="N51" s="33"/>
    </row>
    <row r="52" spans="1:14" hidden="1" x14ac:dyDescent="0.2">
      <c r="A52" s="31"/>
      <c r="C52" s="31"/>
      <c r="D52" s="45"/>
      <c r="E52" s="45"/>
      <c r="F52" s="45"/>
      <c r="G52" s="45"/>
      <c r="H52" s="43"/>
      <c r="I52" s="43"/>
      <c r="J52" s="43"/>
      <c r="M52" s="35"/>
      <c r="N52" s="33"/>
    </row>
    <row r="53" spans="1:14" x14ac:dyDescent="0.2">
      <c r="A53" s="49"/>
      <c r="B53" s="48" t="s">
        <v>447</v>
      </c>
      <c r="C53" s="49"/>
      <c r="D53" s="50">
        <f t="shared" ref="D53:J53" si="2">SUM(D55:D61)</f>
        <v>1185469.05</v>
      </c>
      <c r="E53" s="50">
        <f t="shared" si="2"/>
        <v>1063378.67</v>
      </c>
      <c r="F53" s="50">
        <f t="shared" si="2"/>
        <v>1100345.58</v>
      </c>
      <c r="G53" s="50">
        <f>+G55+G57+G59+G61</f>
        <v>3349193.3</v>
      </c>
      <c r="H53" s="68">
        <f t="shared" si="2"/>
        <v>17100000</v>
      </c>
      <c r="I53" s="68">
        <f t="shared" si="2"/>
        <v>13750806.699999999</v>
      </c>
      <c r="J53" s="68">
        <f t="shared" si="2"/>
        <v>1.7137441623931624</v>
      </c>
      <c r="M53" s="35"/>
      <c r="N53" s="33"/>
    </row>
    <row r="54" spans="1:14" hidden="1" x14ac:dyDescent="0.2">
      <c r="A54" s="31"/>
      <c r="C54" s="31"/>
      <c r="D54" s="45"/>
      <c r="E54" s="45"/>
      <c r="F54" s="45"/>
      <c r="G54" s="45"/>
      <c r="H54" s="43"/>
      <c r="I54" s="43"/>
      <c r="J54" s="43"/>
      <c r="M54" s="35"/>
      <c r="N54" s="33"/>
    </row>
    <row r="55" spans="1:14" x14ac:dyDescent="0.2">
      <c r="A55" s="31"/>
      <c r="B55" s="69"/>
      <c r="C55" s="32" t="s">
        <v>448</v>
      </c>
      <c r="D55" s="53">
        <v>1185469.05</v>
      </c>
      <c r="E55" s="53">
        <v>1063378.67</v>
      </c>
      <c r="F55" s="53">
        <v>1100345.58</v>
      </c>
      <c r="G55" s="45">
        <f>SUM(D55:F55)</f>
        <v>3349193.3</v>
      </c>
      <c r="H55" s="67">
        <v>11700000</v>
      </c>
      <c r="I55" s="43">
        <f>H55-G55</f>
        <v>8350806.7000000002</v>
      </c>
      <c r="J55" s="55">
        <f>I55/H55</f>
        <v>0.71374416239316241</v>
      </c>
      <c r="M55" s="35"/>
      <c r="N55" s="33"/>
    </row>
    <row r="56" spans="1:14" hidden="1" x14ac:dyDescent="0.2">
      <c r="A56" s="31"/>
      <c r="B56" s="69"/>
      <c r="C56" s="32"/>
      <c r="D56" s="53"/>
      <c r="E56" s="53"/>
      <c r="F56" s="53"/>
      <c r="G56" s="45"/>
      <c r="H56" s="67"/>
      <c r="I56" s="43"/>
      <c r="J56" s="55"/>
      <c r="M56" s="35"/>
      <c r="N56" s="33"/>
    </row>
    <row r="57" spans="1:14" hidden="1" x14ac:dyDescent="0.2">
      <c r="A57" s="31"/>
      <c r="B57" s="69"/>
      <c r="C57" s="32" t="s">
        <v>449</v>
      </c>
      <c r="D57" s="53" t="s">
        <v>208</v>
      </c>
      <c r="E57" s="53" t="s">
        <v>208</v>
      </c>
      <c r="F57" s="53" t="s">
        <v>208</v>
      </c>
      <c r="G57" s="45">
        <f>SUM(D57:F57)</f>
        <v>0</v>
      </c>
      <c r="H57" s="67">
        <v>5400000</v>
      </c>
      <c r="I57" s="43">
        <f>H57-G57</f>
        <v>5400000</v>
      </c>
      <c r="J57" s="55">
        <f>I57/H57</f>
        <v>1</v>
      </c>
      <c r="M57" s="35"/>
      <c r="N57" s="33"/>
    </row>
    <row r="58" spans="1:14" hidden="1" x14ac:dyDescent="0.2">
      <c r="A58" s="31"/>
      <c r="B58" s="44"/>
      <c r="C58" s="32"/>
      <c r="D58" s="53"/>
      <c r="E58" s="53"/>
      <c r="F58" s="53"/>
      <c r="G58" s="45"/>
      <c r="H58" s="67"/>
      <c r="I58" s="43"/>
      <c r="J58" s="55"/>
      <c r="M58" s="35"/>
      <c r="N58" s="33"/>
    </row>
    <row r="59" spans="1:14" hidden="1" x14ac:dyDescent="0.2">
      <c r="A59" s="31"/>
      <c r="B59" s="44"/>
      <c r="C59" s="56" t="s">
        <v>450</v>
      </c>
      <c r="D59" s="53"/>
      <c r="E59" s="53"/>
      <c r="F59" s="53"/>
      <c r="G59" s="45"/>
      <c r="H59" s="67"/>
      <c r="I59" s="43"/>
      <c r="J59" s="55"/>
      <c r="M59" s="35"/>
      <c r="N59" s="33"/>
    </row>
    <row r="60" spans="1:14" hidden="1" x14ac:dyDescent="0.2">
      <c r="A60" s="31"/>
      <c r="B60" s="44"/>
      <c r="C60" s="32"/>
      <c r="D60" s="53"/>
      <c r="E60" s="53"/>
      <c r="F60" s="53"/>
      <c r="G60" s="45"/>
      <c r="H60" s="67"/>
      <c r="I60" s="43"/>
      <c r="J60" s="55"/>
      <c r="M60" s="35"/>
      <c r="N60" s="33"/>
    </row>
    <row r="61" spans="1:14" hidden="1" x14ac:dyDescent="0.2">
      <c r="A61" s="31"/>
      <c r="B61" s="44"/>
      <c r="C61" s="56" t="s">
        <v>451</v>
      </c>
      <c r="D61" s="53"/>
      <c r="E61" s="53"/>
      <c r="F61" s="53"/>
      <c r="G61" s="45"/>
      <c r="H61" s="67"/>
      <c r="I61" s="43"/>
      <c r="J61" s="55"/>
      <c r="M61" s="35"/>
      <c r="N61" s="33"/>
    </row>
    <row r="62" spans="1:14" hidden="1" x14ac:dyDescent="0.2">
      <c r="A62" s="31"/>
      <c r="B62" s="44"/>
      <c r="C62" s="32"/>
      <c r="D62" s="53"/>
      <c r="E62" s="53"/>
      <c r="F62" s="53"/>
      <c r="G62" s="45"/>
      <c r="H62" s="67"/>
      <c r="I62" s="43"/>
      <c r="J62" s="55"/>
      <c r="M62" s="35"/>
      <c r="N62" s="33"/>
    </row>
    <row r="63" spans="1:14" x14ac:dyDescent="0.2">
      <c r="A63" s="49"/>
      <c r="B63" s="48" t="s">
        <v>452</v>
      </c>
      <c r="C63" s="70"/>
      <c r="D63" s="58">
        <f>SUM(D65:D75)</f>
        <v>5227982.75</v>
      </c>
      <c r="E63" s="58">
        <f>SUM(E65:E75)</f>
        <v>5271295.3600000003</v>
      </c>
      <c r="F63" s="58">
        <f>SUM(F65:F75)</f>
        <v>10913036.75</v>
      </c>
      <c r="G63" s="58">
        <f>SUM(G67:G75)</f>
        <v>21412314.859999999</v>
      </c>
      <c r="H63" s="67"/>
      <c r="I63" s="43"/>
      <c r="J63" s="55"/>
      <c r="M63" s="35"/>
      <c r="N63" s="33"/>
    </row>
    <row r="64" spans="1:14" hidden="1" x14ac:dyDescent="0.2">
      <c r="A64" s="31"/>
      <c r="B64" s="44"/>
      <c r="C64" s="32"/>
      <c r="D64" s="53"/>
      <c r="E64" s="53"/>
      <c r="F64" s="53"/>
      <c r="G64" s="50"/>
      <c r="H64" s="67"/>
      <c r="I64" s="43"/>
      <c r="J64" s="55"/>
      <c r="M64" s="46"/>
      <c r="N64" s="33"/>
    </row>
    <row r="65" spans="1:14" hidden="1" x14ac:dyDescent="0.2">
      <c r="A65" s="31"/>
      <c r="B65" s="44"/>
      <c r="C65" s="56" t="s">
        <v>453</v>
      </c>
      <c r="D65" s="53"/>
      <c r="E65" s="53"/>
      <c r="F65" s="53"/>
      <c r="G65" s="50">
        <f>SUM(D65:F65)</f>
        <v>0</v>
      </c>
      <c r="H65" s="67"/>
      <c r="I65" s="43"/>
      <c r="J65" s="55"/>
      <c r="M65" s="46"/>
      <c r="N65" s="33"/>
    </row>
    <row r="66" spans="1:14" hidden="1" x14ac:dyDescent="0.2">
      <c r="A66" s="31"/>
      <c r="B66" s="44"/>
      <c r="C66" s="32"/>
      <c r="D66" s="53"/>
      <c r="E66" s="53"/>
      <c r="F66" s="53"/>
      <c r="G66" s="50">
        <f>SUM(D66:F66)</f>
        <v>0</v>
      </c>
      <c r="H66" s="67"/>
      <c r="I66" s="43"/>
      <c r="J66" s="55"/>
      <c r="M66" s="46"/>
      <c r="N66" s="33"/>
    </row>
    <row r="67" spans="1:14" x14ac:dyDescent="0.2">
      <c r="A67" s="31"/>
      <c r="B67" s="44"/>
      <c r="C67" s="32" t="s">
        <v>454</v>
      </c>
      <c r="D67" s="53">
        <v>0</v>
      </c>
      <c r="E67" s="53">
        <v>0</v>
      </c>
      <c r="F67" s="53">
        <v>0</v>
      </c>
      <c r="G67" s="71">
        <f>SUM(D67:F67)</f>
        <v>0</v>
      </c>
      <c r="H67" s="67"/>
      <c r="I67" s="43"/>
      <c r="J67" s="55"/>
      <c r="M67" s="46"/>
      <c r="N67" s="33"/>
    </row>
    <row r="68" spans="1:14" hidden="1" x14ac:dyDescent="0.2">
      <c r="A68" s="31"/>
      <c r="B68" s="44"/>
      <c r="C68" s="32"/>
      <c r="D68" s="53"/>
      <c r="E68" s="53"/>
      <c r="F68" s="53"/>
      <c r="G68" s="50">
        <f>SUM(D68:F68)</f>
        <v>0</v>
      </c>
      <c r="H68" s="67"/>
      <c r="I68" s="43"/>
      <c r="J68" s="55"/>
      <c r="M68" s="46"/>
      <c r="N68" s="33"/>
    </row>
    <row r="69" spans="1:14" x14ac:dyDescent="0.2">
      <c r="A69" s="31"/>
      <c r="B69" s="44"/>
      <c r="C69" s="32" t="s">
        <v>455</v>
      </c>
      <c r="D69" s="53">
        <v>0</v>
      </c>
      <c r="E69" s="53">
        <v>0</v>
      </c>
      <c r="F69" s="53">
        <v>0</v>
      </c>
      <c r="G69" s="71">
        <f>SUM(D69:F69)</f>
        <v>0</v>
      </c>
      <c r="H69" s="67"/>
      <c r="I69" s="43"/>
      <c r="J69" s="55"/>
      <c r="M69" s="46"/>
      <c r="N69" s="33"/>
    </row>
    <row r="70" spans="1:14" hidden="1" x14ac:dyDescent="0.2">
      <c r="A70" s="31"/>
      <c r="B70" s="44"/>
      <c r="C70" s="32"/>
      <c r="D70" s="53"/>
      <c r="E70" s="53"/>
      <c r="F70" s="53"/>
      <c r="G70" s="45"/>
      <c r="H70" s="67"/>
      <c r="I70" s="43"/>
      <c r="J70" s="55"/>
      <c r="M70" s="46"/>
      <c r="N70" s="33"/>
    </row>
    <row r="71" spans="1:14" x14ac:dyDescent="0.2">
      <c r="A71" s="31"/>
      <c r="B71" s="44"/>
      <c r="C71" s="32" t="s">
        <v>456</v>
      </c>
      <c r="D71" s="53">
        <v>3737027.03</v>
      </c>
      <c r="E71" s="53">
        <v>3761613.93</v>
      </c>
      <c r="F71" s="53">
        <v>3751651.91</v>
      </c>
      <c r="G71" s="45">
        <f>SUM(D71:F71)</f>
        <v>11250292.870000001</v>
      </c>
      <c r="H71" s="67"/>
      <c r="I71" s="43"/>
      <c r="J71" s="55"/>
      <c r="M71" s="46"/>
      <c r="N71" s="33"/>
    </row>
    <row r="72" spans="1:14" hidden="1" x14ac:dyDescent="0.2">
      <c r="A72" s="31"/>
      <c r="B72" s="44"/>
      <c r="C72" s="32"/>
      <c r="D72" s="53"/>
      <c r="E72" s="53"/>
      <c r="F72" s="53"/>
      <c r="G72" s="45"/>
      <c r="H72" s="67"/>
      <c r="I72" s="43"/>
      <c r="J72" s="55"/>
      <c r="M72" s="46"/>
      <c r="N72" s="33"/>
    </row>
    <row r="73" spans="1:14" hidden="1" x14ac:dyDescent="0.2">
      <c r="A73" s="31"/>
      <c r="B73" s="44"/>
      <c r="C73" s="56" t="s">
        <v>457</v>
      </c>
      <c r="D73" s="53"/>
      <c r="E73" s="53"/>
      <c r="F73" s="53"/>
      <c r="G73" s="45"/>
      <c r="H73" s="67"/>
      <c r="I73" s="43"/>
      <c r="J73" s="55"/>
      <c r="M73" s="46"/>
      <c r="N73" s="33"/>
    </row>
    <row r="74" spans="1:14" hidden="1" x14ac:dyDescent="0.2">
      <c r="A74" s="31"/>
      <c r="B74" s="44"/>
      <c r="C74" s="32"/>
      <c r="D74" s="53"/>
      <c r="E74" s="53"/>
      <c r="F74" s="53"/>
      <c r="G74" s="45"/>
      <c r="H74" s="67"/>
      <c r="I74" s="43"/>
      <c r="J74" s="55"/>
      <c r="M74" s="46"/>
      <c r="N74" s="33"/>
    </row>
    <row r="75" spans="1:14" x14ac:dyDescent="0.2">
      <c r="A75" s="43"/>
      <c r="B75" s="69"/>
      <c r="C75" s="72" t="s">
        <v>458</v>
      </c>
      <c r="D75" s="53">
        <v>1490955.72</v>
      </c>
      <c r="E75" s="53">
        <v>1509681.43</v>
      </c>
      <c r="F75" s="53">
        <v>7161384.8399999999</v>
      </c>
      <c r="G75" s="45">
        <f>SUM(D75:F75)</f>
        <v>10162021.99</v>
      </c>
      <c r="H75" s="67">
        <v>67952004</v>
      </c>
      <c r="I75" s="43">
        <f>H75-G75</f>
        <v>57789982.009999998</v>
      </c>
      <c r="J75" s="55">
        <f>I75/H75</f>
        <v>0.85045294631781565</v>
      </c>
      <c r="M75" s="46"/>
      <c r="N75" s="33"/>
    </row>
    <row r="76" spans="1:14" x14ac:dyDescent="0.2">
      <c r="A76" s="31"/>
      <c r="B76" s="44"/>
      <c r="C76" s="72"/>
      <c r="D76" s="53"/>
      <c r="E76" s="53"/>
      <c r="F76" s="53"/>
      <c r="G76" s="45"/>
      <c r="H76" s="67"/>
      <c r="I76" s="43"/>
      <c r="J76" s="55"/>
      <c r="M76" s="35"/>
    </row>
    <row r="77" spans="1:14" hidden="1" x14ac:dyDescent="0.2">
      <c r="A77" s="31"/>
      <c r="B77" s="73" t="s">
        <v>459</v>
      </c>
      <c r="C77" s="74"/>
      <c r="D77" s="67">
        <f>SUM(D87)</f>
        <v>0</v>
      </c>
      <c r="E77" s="67">
        <f>SUM(E87)</f>
        <v>0</v>
      </c>
      <c r="F77" s="67">
        <f>SUM(F87)</f>
        <v>0</v>
      </c>
      <c r="G77" s="67">
        <f>SUM(G87)</f>
        <v>0</v>
      </c>
      <c r="H77" s="67"/>
      <c r="I77" s="43"/>
      <c r="J77" s="43"/>
      <c r="M77" s="46"/>
    </row>
    <row r="78" spans="1:14" hidden="1" x14ac:dyDescent="0.2">
      <c r="A78" s="31"/>
      <c r="B78" s="34"/>
      <c r="C78" s="43"/>
      <c r="D78" s="67"/>
      <c r="E78" s="67"/>
      <c r="F78" s="67"/>
      <c r="G78" s="43">
        <f>SUM(D78:F78)</f>
        <v>0</v>
      </c>
      <c r="H78" s="31"/>
      <c r="I78" s="31"/>
      <c r="J78" s="31"/>
      <c r="M78" s="46"/>
    </row>
    <row r="79" spans="1:14" hidden="1" x14ac:dyDescent="0.2">
      <c r="A79" s="31"/>
      <c r="B79" s="34"/>
      <c r="C79" s="31"/>
      <c r="D79" s="31"/>
      <c r="E79" s="31"/>
      <c r="F79" s="31"/>
      <c r="G79" s="31"/>
      <c r="H79" s="31"/>
      <c r="I79" s="31"/>
      <c r="J79" s="31"/>
      <c r="M79" s="46"/>
    </row>
    <row r="80" spans="1:14" hidden="1" x14ac:dyDescent="0.2">
      <c r="A80" s="31"/>
      <c r="B80" s="34"/>
      <c r="C80" s="31"/>
      <c r="D80" s="31"/>
      <c r="E80" s="31"/>
      <c r="F80" s="31"/>
      <c r="G80" s="31"/>
      <c r="H80" s="31"/>
      <c r="I80" s="31"/>
      <c r="J80" s="31"/>
      <c r="M80" s="46"/>
    </row>
    <row r="81" spans="2:13" hidden="1" x14ac:dyDescent="0.2">
      <c r="B81" s="34"/>
      <c r="M81" s="46"/>
    </row>
    <row r="82" spans="2:13" hidden="1" x14ac:dyDescent="0.2">
      <c r="B82" s="34"/>
      <c r="M82" s="46"/>
    </row>
    <row r="83" spans="2:13" hidden="1" x14ac:dyDescent="0.2">
      <c r="B83" s="34"/>
      <c r="M83" s="46"/>
    </row>
    <row r="84" spans="2:13" hidden="1" x14ac:dyDescent="0.2">
      <c r="B84" s="34"/>
      <c r="M84" s="46"/>
    </row>
    <row r="85" spans="2:13" hidden="1" x14ac:dyDescent="0.2">
      <c r="B85" s="34"/>
      <c r="M85" s="46"/>
    </row>
    <row r="86" spans="2:13" hidden="1" x14ac:dyDescent="0.2">
      <c r="M86" s="46"/>
    </row>
    <row r="87" spans="2:13" hidden="1" x14ac:dyDescent="0.2">
      <c r="C87" s="51" t="s">
        <v>460</v>
      </c>
      <c r="M87" s="46"/>
    </row>
    <row r="88" spans="2:13" hidden="1" x14ac:dyDescent="0.2">
      <c r="C88" s="74" t="s">
        <v>461</v>
      </c>
      <c r="M88" s="46"/>
    </row>
    <row r="89" spans="2:13" hidden="1" x14ac:dyDescent="0.2">
      <c r="M89" s="46"/>
    </row>
    <row r="90" spans="2:13" hidden="1" x14ac:dyDescent="0.2">
      <c r="B90" s="73" t="s">
        <v>462</v>
      </c>
      <c r="C90" s="74"/>
      <c r="D90" s="34">
        <f>SUM(D92:D94)</f>
        <v>0</v>
      </c>
      <c r="E90" s="34">
        <f>SUM(E92:E94)</f>
        <v>0</v>
      </c>
      <c r="F90" s="34">
        <f>SUM(F92:F94)</f>
        <v>0</v>
      </c>
      <c r="G90" s="34">
        <f>SUM(G92:G94)</f>
        <v>0</v>
      </c>
      <c r="M90" s="46"/>
    </row>
    <row r="91" spans="2:13" hidden="1" x14ac:dyDescent="0.2">
      <c r="M91" s="46"/>
    </row>
    <row r="92" spans="2:13" hidden="1" x14ac:dyDescent="0.2">
      <c r="C92" s="51" t="s">
        <v>463</v>
      </c>
      <c r="M92" s="46"/>
    </row>
    <row r="93" spans="2:13" hidden="1" x14ac:dyDescent="0.2">
      <c r="M93" s="46"/>
    </row>
    <row r="94" spans="2:13" hidden="1" x14ac:dyDescent="0.2">
      <c r="C94" s="51" t="s">
        <v>464</v>
      </c>
      <c r="M94" s="46"/>
    </row>
    <row r="95" spans="2:13" x14ac:dyDescent="0.2">
      <c r="D95" s="33"/>
      <c r="E95" s="33"/>
      <c r="F95" s="33"/>
      <c r="G95" s="75"/>
      <c r="M95" s="46"/>
    </row>
    <row r="96" spans="2:13" x14ac:dyDescent="0.2">
      <c r="C96" s="43"/>
      <c r="D96" s="53"/>
      <c r="E96" s="53"/>
      <c r="F96" s="53"/>
      <c r="M96" s="46"/>
    </row>
    <row r="97" spans="3:13" x14ac:dyDescent="0.2">
      <c r="C97" s="43"/>
      <c r="D97" s="53"/>
      <c r="E97" s="53"/>
      <c r="F97" s="53"/>
      <c r="M97" s="46"/>
    </row>
    <row r="98" spans="3:13" x14ac:dyDescent="0.2">
      <c r="C98" s="43"/>
      <c r="D98" s="53"/>
      <c r="E98" s="53"/>
      <c r="F98" s="53"/>
      <c r="M98" s="46"/>
    </row>
    <row r="99" spans="3:13" x14ac:dyDescent="0.2">
      <c r="C99" s="43"/>
      <c r="D99" s="45"/>
      <c r="E99" s="45"/>
      <c r="F99" s="45"/>
      <c r="M99" s="46"/>
    </row>
  </sheetData>
  <printOptions horizontalCentered="1" gridLinesSet="0"/>
  <pageMargins left="7.874015748031496E-2" right="0.15748031496062992" top="1.0629921259842521" bottom="0.98425196850393704" header="0.27559055118110237" footer="0.51181102362204722"/>
  <pageSetup scale="90" orientation="portrait" horizontalDpi="300" verticalDpi="300" r:id="rId1"/>
  <headerFooter alignWithMargins="0">
    <oddHeader xml:space="preserve">&amp;C&amp;16XV AYUNTAMIENTO DE COMONDU
TESORERIA GENERAL MUNICIPAL
PRESUPUESTO DE EGRESOS ESTIMADO 4TO TRIMESTRE 2018
</oddHeader>
  </headerFooter>
  <ignoredErrors>
    <ignoredError sqref="D14:G52 D54:G63 D53:F53" unlockedFormula="1"/>
    <ignoredError sqref="G5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showGridLines="0" workbookViewId="0">
      <pane xSplit="3" ySplit="6" topLeftCell="D7" activePane="bottomRight" state="frozen"/>
      <selection activeCell="G14" sqref="G14"/>
      <selection pane="topRight" activeCell="G14" sqref="G14"/>
      <selection pane="bottomLeft" activeCell="G14" sqref="G14"/>
      <selection pane="bottomRight" activeCell="L1" sqref="D1:L1048576"/>
    </sheetView>
  </sheetViews>
  <sheetFormatPr baseColWidth="10" defaultColWidth="9.140625" defaultRowHeight="15" x14ac:dyDescent="0.25"/>
  <cols>
    <col min="1" max="1" width="2.7109375" style="34" customWidth="1"/>
    <col min="2" max="2" width="2.7109375" style="32" customWidth="1"/>
    <col min="3" max="3" width="43" style="34" customWidth="1"/>
    <col min="4" max="6" width="11.7109375" style="34" bestFit="1" customWidth="1"/>
    <col min="7" max="7" width="12.7109375" style="34" bestFit="1" customWidth="1"/>
    <col min="8" max="8" width="10.42578125" style="34" hidden="1" customWidth="1"/>
    <col min="9" max="9" width="9.42578125" style="34" hidden="1" customWidth="1"/>
    <col min="10" max="10" width="9.42578125" style="76" hidden="1" customWidth="1"/>
    <col min="11" max="12" width="9.42578125" style="34" hidden="1" customWidth="1"/>
    <col min="13" max="13" width="16.85546875" style="34" bestFit="1" customWidth="1"/>
    <col min="14" max="14" width="14.28515625" style="34" bestFit="1" customWidth="1"/>
    <col min="15" max="16384" width="9.140625" style="34"/>
  </cols>
  <sheetData>
    <row r="1" spans="1:15" x14ac:dyDescent="0.25">
      <c r="D1" s="33"/>
      <c r="E1" s="33"/>
      <c r="F1" s="33"/>
      <c r="G1" s="33"/>
    </row>
    <row r="2" spans="1:15" x14ac:dyDescent="0.25">
      <c r="D2" s="66"/>
      <c r="E2" s="66"/>
      <c r="F2" s="66"/>
      <c r="G2" s="66"/>
      <c r="M2" s="66"/>
    </row>
    <row r="3" spans="1:15" hidden="1" x14ac:dyDescent="0.25"/>
    <row r="4" spans="1:15" hidden="1" x14ac:dyDescent="0.25"/>
    <row r="5" spans="1:15" x14ac:dyDescent="0.25">
      <c r="A5" s="77"/>
      <c r="B5" s="78"/>
      <c r="C5" s="77"/>
      <c r="D5" s="77"/>
      <c r="E5" s="77"/>
      <c r="F5" s="77"/>
      <c r="G5" s="79" t="s">
        <v>465</v>
      </c>
      <c r="H5" s="37" t="s">
        <v>417</v>
      </c>
    </row>
    <row r="6" spans="1:15" s="37" customFormat="1" ht="12.75" x14ac:dyDescent="0.2">
      <c r="A6" s="79"/>
      <c r="B6" s="80"/>
      <c r="C6" s="79"/>
      <c r="D6" s="79" t="s">
        <v>418</v>
      </c>
      <c r="E6" s="79" t="s">
        <v>419</v>
      </c>
      <c r="F6" s="79" t="s">
        <v>420</v>
      </c>
      <c r="G6" s="79" t="s">
        <v>841</v>
      </c>
      <c r="H6" s="37" t="s">
        <v>421</v>
      </c>
      <c r="I6" s="37" t="s">
        <v>422</v>
      </c>
      <c r="J6" s="81" t="s">
        <v>423</v>
      </c>
    </row>
    <row r="7" spans="1:15" s="31" customFormat="1" ht="12.75" x14ac:dyDescent="0.2">
      <c r="A7" s="39" t="s">
        <v>466</v>
      </c>
      <c r="B7" s="82"/>
      <c r="C7" s="39"/>
      <c r="D7" s="42">
        <f>+D9+D29+D37+D64+D85+D102+D108+D121+D130</f>
        <v>1877402.2799999998</v>
      </c>
      <c r="E7" s="42">
        <f>+E9+E29+E37+E64+E85+E102+E108+E121+E130</f>
        <v>2184464.11</v>
      </c>
      <c r="F7" s="42">
        <f>+F9+F29+F37+F64+F85+F102+F108+F121+F130</f>
        <v>5864866.8100000005</v>
      </c>
      <c r="G7" s="42">
        <f>+G9+G29+G37+G64+G85+G102+G108+G121+G130</f>
        <v>9926733.1999999993</v>
      </c>
      <c r="H7" s="31" t="e">
        <f>H9+H29+H130+#REF!+#REF!</f>
        <v>#REF!</v>
      </c>
      <c r="I7" s="31" t="e">
        <f>I9+I29+I130+#REF!+#REF!</f>
        <v>#REF!</v>
      </c>
      <c r="J7" s="83"/>
      <c r="M7" s="84"/>
      <c r="N7" s="33"/>
      <c r="O7" s="33"/>
    </row>
    <row r="8" spans="1:15" ht="15.75" hidden="1" x14ac:dyDescent="0.25">
      <c r="A8" s="85"/>
      <c r="B8" s="78"/>
      <c r="C8" s="77"/>
      <c r="D8" s="59"/>
      <c r="E8" s="59"/>
      <c r="F8" s="59"/>
      <c r="G8" s="59"/>
      <c r="H8" s="43"/>
      <c r="I8" s="43"/>
      <c r="J8" s="55"/>
      <c r="K8" s="43"/>
      <c r="M8" s="86"/>
      <c r="N8" s="33"/>
      <c r="O8" s="33"/>
    </row>
    <row r="9" spans="1:15" s="49" customFormat="1" ht="12" x14ac:dyDescent="0.2">
      <c r="A9" s="87"/>
      <c r="B9" s="88" t="s">
        <v>467</v>
      </c>
      <c r="C9" s="89"/>
      <c r="D9" s="63">
        <f t="shared" ref="D9:L9" si="0">SUM(D12:D26)</f>
        <v>65212.81</v>
      </c>
      <c r="E9" s="63">
        <f t="shared" si="0"/>
        <v>305497.32</v>
      </c>
      <c r="F9" s="63">
        <f t="shared" si="0"/>
        <v>491104.69999999995</v>
      </c>
      <c r="G9" s="63">
        <f t="shared" si="0"/>
        <v>861814.83</v>
      </c>
      <c r="H9" s="63">
        <f t="shared" si="0"/>
        <v>632000</v>
      </c>
      <c r="I9" s="63">
        <f t="shared" si="0"/>
        <v>87892.38</v>
      </c>
      <c r="J9" s="63">
        <f t="shared" si="0"/>
        <v>0.19198498278462581</v>
      </c>
      <c r="K9" s="63">
        <f t="shared" si="0"/>
        <v>0</v>
      </c>
      <c r="L9" s="63">
        <f t="shared" si="0"/>
        <v>0</v>
      </c>
      <c r="M9" s="63"/>
      <c r="N9" s="90"/>
      <c r="O9" s="90"/>
    </row>
    <row r="10" spans="1:15" ht="12.75" x14ac:dyDescent="0.2">
      <c r="A10" s="77"/>
      <c r="B10" s="88" t="s">
        <v>468</v>
      </c>
      <c r="C10" s="89"/>
      <c r="D10" s="59"/>
      <c r="E10" s="59"/>
      <c r="F10" s="59"/>
      <c r="G10" s="59"/>
      <c r="H10" s="43"/>
      <c r="I10" s="43"/>
      <c r="J10" s="55"/>
      <c r="K10" s="43"/>
      <c r="M10" s="66"/>
      <c r="N10" s="33"/>
      <c r="O10" s="33"/>
    </row>
    <row r="11" spans="1:15" ht="12.75" hidden="1" x14ac:dyDescent="0.2">
      <c r="A11" s="77"/>
      <c r="B11" s="88"/>
      <c r="C11" s="89"/>
      <c r="D11" s="59"/>
      <c r="E11" s="59"/>
      <c r="F11" s="59"/>
      <c r="G11" s="59"/>
      <c r="H11" s="43"/>
      <c r="I11" s="43"/>
      <c r="J11" s="55"/>
      <c r="K11" s="43"/>
      <c r="M11" s="66"/>
      <c r="N11" s="33"/>
      <c r="O11" s="33"/>
    </row>
    <row r="12" spans="1:15" s="43" customFormat="1" ht="11.25" x14ac:dyDescent="0.2">
      <c r="A12" s="60"/>
      <c r="B12" s="78"/>
      <c r="C12" s="60" t="s">
        <v>469</v>
      </c>
      <c r="D12" s="59">
        <v>18454.189999999999</v>
      </c>
      <c r="E12" s="59">
        <v>76123.759999999995</v>
      </c>
      <c r="F12" s="59">
        <v>162102.78</v>
      </c>
      <c r="G12" s="59">
        <f t="shared" ref="G12:G26" si="1">SUM(D12:F12)</f>
        <v>256680.72999999998</v>
      </c>
      <c r="H12" s="43">
        <v>377000</v>
      </c>
      <c r="I12" s="43">
        <f>H12-G12</f>
        <v>120319.27000000002</v>
      </c>
      <c r="J12" s="55">
        <f>I12/H12</f>
        <v>0.31914925729442978</v>
      </c>
      <c r="M12" s="45"/>
      <c r="N12" s="91"/>
      <c r="O12" s="91"/>
    </row>
    <row r="13" spans="1:15" s="43" customFormat="1" ht="11.25" hidden="1" x14ac:dyDescent="0.2">
      <c r="A13" s="60"/>
      <c r="B13" s="78"/>
      <c r="C13" s="60"/>
      <c r="D13" s="59"/>
      <c r="E13" s="59"/>
      <c r="F13" s="59"/>
      <c r="G13" s="59">
        <f t="shared" si="1"/>
        <v>0</v>
      </c>
      <c r="J13" s="55"/>
      <c r="M13" s="45"/>
      <c r="N13" s="91"/>
      <c r="O13" s="91"/>
    </row>
    <row r="14" spans="1:15" s="43" customFormat="1" ht="11.25" x14ac:dyDescent="0.2">
      <c r="A14" s="60"/>
      <c r="B14" s="78"/>
      <c r="C14" s="60" t="s">
        <v>470</v>
      </c>
      <c r="D14" s="59">
        <v>7433.12</v>
      </c>
      <c r="E14" s="59">
        <v>6232.67</v>
      </c>
      <c r="F14" s="59">
        <v>59980.28</v>
      </c>
      <c r="G14" s="59">
        <f t="shared" si="1"/>
        <v>73646.070000000007</v>
      </c>
      <c r="J14" s="55"/>
      <c r="M14" s="45"/>
      <c r="N14" s="91"/>
      <c r="O14" s="91"/>
    </row>
    <row r="15" spans="1:15" s="43" customFormat="1" ht="11.25" hidden="1" x14ac:dyDescent="0.2">
      <c r="A15" s="60"/>
      <c r="B15" s="78"/>
      <c r="C15" s="60"/>
      <c r="D15" s="59"/>
      <c r="E15" s="59"/>
      <c r="F15" s="59"/>
      <c r="G15" s="59">
        <f t="shared" si="1"/>
        <v>0</v>
      </c>
      <c r="J15" s="55"/>
      <c r="M15" s="45"/>
      <c r="N15" s="91"/>
      <c r="O15" s="91"/>
    </row>
    <row r="16" spans="1:15" s="43" customFormat="1" ht="11.25" x14ac:dyDescent="0.2">
      <c r="A16" s="60"/>
      <c r="B16" s="78"/>
      <c r="C16" s="60" t="s">
        <v>471</v>
      </c>
      <c r="D16" s="59">
        <v>0</v>
      </c>
      <c r="E16" s="59">
        <v>0</v>
      </c>
      <c r="F16" s="59">
        <v>0</v>
      </c>
      <c r="G16" s="59">
        <f t="shared" si="1"/>
        <v>0</v>
      </c>
      <c r="J16" s="55"/>
      <c r="M16" s="45"/>
      <c r="N16" s="91"/>
      <c r="O16" s="91"/>
    </row>
    <row r="17" spans="1:15" s="43" customFormat="1" ht="11.25" hidden="1" x14ac:dyDescent="0.2">
      <c r="A17" s="60"/>
      <c r="B17" s="78"/>
      <c r="C17" s="92"/>
      <c r="D17" s="59"/>
      <c r="E17" s="59"/>
      <c r="F17" s="59"/>
      <c r="G17" s="59">
        <f t="shared" si="1"/>
        <v>0</v>
      </c>
      <c r="J17" s="55"/>
      <c r="M17" s="45"/>
      <c r="N17" s="91"/>
      <c r="O17" s="91"/>
    </row>
    <row r="18" spans="1:15" s="43" customFormat="1" ht="11.25" x14ac:dyDescent="0.2">
      <c r="A18" s="60"/>
      <c r="B18" s="78"/>
      <c r="C18" s="60" t="s">
        <v>472</v>
      </c>
      <c r="D18" s="59">
        <v>7659.06</v>
      </c>
      <c r="E18" s="59">
        <v>21505.82</v>
      </c>
      <c r="F18" s="59">
        <v>29520.11</v>
      </c>
      <c r="G18" s="59">
        <f t="shared" si="1"/>
        <v>58684.990000000005</v>
      </c>
      <c r="J18" s="55"/>
      <c r="M18" s="45"/>
      <c r="N18" s="91"/>
      <c r="O18" s="91"/>
    </row>
    <row r="19" spans="1:15" s="43" customFormat="1" ht="11.25" hidden="1" x14ac:dyDescent="0.2">
      <c r="A19" s="60"/>
      <c r="B19" s="78"/>
      <c r="C19" s="60"/>
      <c r="D19" s="59"/>
      <c r="E19" s="59"/>
      <c r="F19" s="59"/>
      <c r="G19" s="59">
        <f t="shared" si="1"/>
        <v>0</v>
      </c>
      <c r="J19" s="55"/>
      <c r="M19" s="45"/>
      <c r="N19" s="91"/>
      <c r="O19" s="91"/>
    </row>
    <row r="20" spans="1:15" s="43" customFormat="1" ht="11.25" x14ac:dyDescent="0.2">
      <c r="A20" s="60"/>
      <c r="B20" s="78"/>
      <c r="C20" s="60" t="s">
        <v>473</v>
      </c>
      <c r="D20" s="59">
        <v>1113.74</v>
      </c>
      <c r="E20" s="59">
        <v>10244.26</v>
      </c>
      <c r="F20" s="59">
        <v>174018.15</v>
      </c>
      <c r="G20" s="59">
        <f t="shared" si="1"/>
        <v>185376.15</v>
      </c>
      <c r="J20" s="55"/>
      <c r="M20" s="45"/>
      <c r="N20" s="91"/>
      <c r="O20" s="91"/>
    </row>
    <row r="21" spans="1:15" s="43" customFormat="1" ht="11.25" hidden="1" x14ac:dyDescent="0.2">
      <c r="A21" s="60"/>
      <c r="B21" s="78"/>
      <c r="C21" s="60"/>
      <c r="D21" s="59"/>
      <c r="E21" s="59"/>
      <c r="F21" s="59"/>
      <c r="G21" s="59">
        <f t="shared" si="1"/>
        <v>0</v>
      </c>
      <c r="J21" s="55"/>
      <c r="M21" s="45"/>
      <c r="N21" s="91"/>
      <c r="O21" s="91"/>
    </row>
    <row r="22" spans="1:15" s="43" customFormat="1" ht="11.25" x14ac:dyDescent="0.2">
      <c r="A22" s="60"/>
      <c r="B22" s="78"/>
      <c r="C22" s="60" t="s">
        <v>474</v>
      </c>
      <c r="D22" s="59">
        <v>30552.7</v>
      </c>
      <c r="E22" s="59">
        <v>191390.81</v>
      </c>
      <c r="F22" s="59">
        <v>65483.38</v>
      </c>
      <c r="G22" s="59">
        <f t="shared" si="1"/>
        <v>287426.89</v>
      </c>
      <c r="H22" s="43">
        <v>255000</v>
      </c>
      <c r="I22" s="43">
        <f>H22-G22</f>
        <v>-32426.890000000014</v>
      </c>
      <c r="J22" s="55">
        <f>I22/H22</f>
        <v>-0.12716427450980397</v>
      </c>
      <c r="M22" s="45"/>
      <c r="N22" s="91"/>
      <c r="O22" s="91"/>
    </row>
    <row r="23" spans="1:15" s="43" customFormat="1" ht="11.25" hidden="1" x14ac:dyDescent="0.2">
      <c r="A23" s="60"/>
      <c r="B23" s="78"/>
      <c r="C23" s="60"/>
      <c r="D23" s="59"/>
      <c r="E23" s="59"/>
      <c r="F23" s="59"/>
      <c r="G23" s="59">
        <f t="shared" si="1"/>
        <v>0</v>
      </c>
      <c r="J23" s="55"/>
      <c r="M23" s="45"/>
      <c r="N23" s="91"/>
      <c r="O23" s="91"/>
    </row>
    <row r="24" spans="1:15" s="43" customFormat="1" ht="11.25" x14ac:dyDescent="0.2">
      <c r="A24" s="60"/>
      <c r="B24" s="78"/>
      <c r="C24" s="60" t="s">
        <v>475</v>
      </c>
      <c r="D24" s="59">
        <v>0</v>
      </c>
      <c r="E24" s="59">
        <v>0</v>
      </c>
      <c r="F24" s="59">
        <v>0</v>
      </c>
      <c r="G24" s="59">
        <f t="shared" si="1"/>
        <v>0</v>
      </c>
      <c r="J24" s="55"/>
      <c r="M24" s="45"/>
      <c r="N24" s="91"/>
      <c r="O24" s="91"/>
    </row>
    <row r="25" spans="1:15" s="43" customFormat="1" ht="11.25" hidden="1" x14ac:dyDescent="0.2">
      <c r="A25" s="60"/>
      <c r="B25" s="78"/>
      <c r="C25" s="60"/>
      <c r="D25" s="59"/>
      <c r="E25" s="59"/>
      <c r="F25" s="59"/>
      <c r="G25" s="59">
        <f t="shared" si="1"/>
        <v>0</v>
      </c>
      <c r="J25" s="55"/>
      <c r="M25" s="45"/>
      <c r="N25" s="91"/>
      <c r="O25" s="91"/>
    </row>
    <row r="26" spans="1:15" s="43" customFormat="1" ht="11.25" x14ac:dyDescent="0.2">
      <c r="A26" s="60"/>
      <c r="B26" s="78"/>
      <c r="C26" s="60" t="s">
        <v>476</v>
      </c>
      <c r="D26" s="59">
        <v>0</v>
      </c>
      <c r="E26" s="59">
        <v>0</v>
      </c>
      <c r="F26" s="59">
        <v>0</v>
      </c>
      <c r="G26" s="59">
        <f t="shared" si="1"/>
        <v>0</v>
      </c>
      <c r="J26" s="55"/>
      <c r="M26" s="45"/>
      <c r="N26" s="91"/>
      <c r="O26" s="91"/>
    </row>
    <row r="27" spans="1:15" s="43" customFormat="1" ht="11.25" x14ac:dyDescent="0.2">
      <c r="A27" s="60"/>
      <c r="B27" s="78"/>
      <c r="C27" s="60" t="s">
        <v>477</v>
      </c>
      <c r="D27" s="59"/>
      <c r="E27" s="59"/>
      <c r="F27" s="59"/>
      <c r="G27" s="59"/>
      <c r="J27" s="55"/>
      <c r="M27" s="45"/>
      <c r="N27" s="91"/>
      <c r="O27" s="91"/>
    </row>
    <row r="28" spans="1:15" s="43" customFormat="1" ht="11.25" hidden="1" x14ac:dyDescent="0.2">
      <c r="A28" s="60"/>
      <c r="B28" s="78"/>
      <c r="C28" s="60"/>
      <c r="D28" s="59"/>
      <c r="E28" s="59"/>
      <c r="F28" s="59"/>
      <c r="G28" s="59"/>
      <c r="J28" s="55"/>
      <c r="M28" s="45"/>
      <c r="N28" s="91"/>
      <c r="O28" s="91"/>
    </row>
    <row r="29" spans="1:15" s="68" customFormat="1" ht="12" x14ac:dyDescent="0.2">
      <c r="A29" s="89"/>
      <c r="B29" s="88" t="s">
        <v>478</v>
      </c>
      <c r="C29" s="89"/>
      <c r="D29" s="63">
        <f t="shared" ref="D29:L29" si="2">SUM(D31:D35)</f>
        <v>73461.209999999992</v>
      </c>
      <c r="E29" s="63">
        <f t="shared" si="2"/>
        <v>76359.069999999992</v>
      </c>
      <c r="F29" s="63">
        <f t="shared" si="2"/>
        <v>381590.55</v>
      </c>
      <c r="G29" s="63">
        <f t="shared" si="2"/>
        <v>531410.82999999996</v>
      </c>
      <c r="H29" s="63">
        <f t="shared" si="2"/>
        <v>1742000</v>
      </c>
      <c r="I29" s="63">
        <f t="shared" si="2"/>
        <v>1241310.68</v>
      </c>
      <c r="J29" s="63">
        <f t="shared" si="2"/>
        <v>0.71257788748564865</v>
      </c>
      <c r="K29" s="63">
        <f t="shared" si="2"/>
        <v>0</v>
      </c>
      <c r="L29" s="63">
        <f t="shared" si="2"/>
        <v>0</v>
      </c>
      <c r="M29" s="63"/>
      <c r="N29" s="93"/>
      <c r="O29" s="93"/>
    </row>
    <row r="30" spans="1:15" ht="12.75" hidden="1" x14ac:dyDescent="0.2">
      <c r="A30" s="77"/>
      <c r="B30" s="78"/>
      <c r="C30" s="77"/>
      <c r="D30" s="59"/>
      <c r="E30" s="59"/>
      <c r="F30" s="59"/>
      <c r="G30" s="59"/>
      <c r="H30" s="43"/>
      <c r="I30" s="43"/>
      <c r="J30" s="55"/>
      <c r="K30" s="43"/>
      <c r="M30" s="66"/>
      <c r="N30" s="33"/>
      <c r="O30" s="33"/>
    </row>
    <row r="31" spans="1:15" s="43" customFormat="1" ht="11.25" x14ac:dyDescent="0.2">
      <c r="A31" s="60"/>
      <c r="B31" s="78"/>
      <c r="C31" s="60" t="s">
        <v>479</v>
      </c>
      <c r="D31" s="59">
        <v>56867.42</v>
      </c>
      <c r="E31" s="59">
        <v>71326.53</v>
      </c>
      <c r="F31" s="59">
        <v>372495.37</v>
      </c>
      <c r="G31" s="59">
        <f t="shared" ref="G31:G37" si="3">SUM(D31:F31)</f>
        <v>500689.32</v>
      </c>
      <c r="H31" s="43">
        <v>1742000</v>
      </c>
      <c r="I31" s="43">
        <f>H31-G31</f>
        <v>1241310.68</v>
      </c>
      <c r="J31" s="55">
        <f>I31/H31</f>
        <v>0.71257788748564865</v>
      </c>
      <c r="M31" s="45"/>
      <c r="N31" s="91"/>
      <c r="O31" s="91"/>
    </row>
    <row r="32" spans="1:15" s="43" customFormat="1" ht="11.25" hidden="1" x14ac:dyDescent="0.2">
      <c r="A32" s="60"/>
      <c r="B32" s="78"/>
      <c r="C32" s="60"/>
      <c r="D32" s="59"/>
      <c r="E32" s="59"/>
      <c r="F32" s="59"/>
      <c r="G32" s="59">
        <f t="shared" si="3"/>
        <v>0</v>
      </c>
      <c r="J32" s="55"/>
      <c r="M32" s="45"/>
      <c r="N32" s="91"/>
      <c r="O32" s="91"/>
    </row>
    <row r="33" spans="1:15" ht="12.75" x14ac:dyDescent="0.2">
      <c r="A33" s="77"/>
      <c r="B33" s="78"/>
      <c r="C33" s="60" t="s">
        <v>480</v>
      </c>
      <c r="D33" s="59">
        <v>0</v>
      </c>
      <c r="E33" s="59">
        <v>1269</v>
      </c>
      <c r="F33" s="59">
        <v>1480.5</v>
      </c>
      <c r="G33" s="59">
        <f t="shared" si="3"/>
        <v>2749.5</v>
      </c>
      <c r="H33" s="43"/>
      <c r="I33" s="43"/>
      <c r="J33" s="55"/>
      <c r="K33" s="43"/>
      <c r="M33" s="45"/>
      <c r="N33" s="91"/>
      <c r="O33" s="33"/>
    </row>
    <row r="34" spans="1:15" ht="12.75" hidden="1" x14ac:dyDescent="0.2">
      <c r="A34" s="77"/>
      <c r="B34" s="78"/>
      <c r="C34" s="60"/>
      <c r="D34" s="59"/>
      <c r="E34" s="59"/>
      <c r="F34" s="59"/>
      <c r="G34" s="59">
        <f t="shared" si="3"/>
        <v>0</v>
      </c>
      <c r="H34" s="43"/>
      <c r="I34" s="43"/>
      <c r="J34" s="55"/>
      <c r="K34" s="43"/>
      <c r="M34" s="45"/>
      <c r="N34" s="91"/>
      <c r="O34" s="33"/>
    </row>
    <row r="35" spans="1:15" ht="12.75" x14ac:dyDescent="0.2">
      <c r="A35" s="77"/>
      <c r="B35" s="78"/>
      <c r="C35" s="60" t="s">
        <v>481</v>
      </c>
      <c r="D35" s="59">
        <v>16593.79</v>
      </c>
      <c r="E35" s="59">
        <v>3763.54</v>
      </c>
      <c r="F35" s="59">
        <v>7614.68</v>
      </c>
      <c r="G35" s="59">
        <f t="shared" si="3"/>
        <v>27972.010000000002</v>
      </c>
      <c r="H35" s="43"/>
      <c r="I35" s="43"/>
      <c r="J35" s="55"/>
      <c r="K35" s="43"/>
      <c r="M35" s="45"/>
      <c r="N35" s="91"/>
      <c r="O35" s="33"/>
    </row>
    <row r="36" spans="1:15" ht="12.75" hidden="1" x14ac:dyDescent="0.2">
      <c r="A36" s="77"/>
      <c r="B36" s="78"/>
      <c r="C36" s="60"/>
      <c r="D36" s="59"/>
      <c r="E36" s="59"/>
      <c r="F36" s="59"/>
      <c r="G36" s="59">
        <f t="shared" si="3"/>
        <v>0</v>
      </c>
      <c r="H36" s="43"/>
      <c r="I36" s="43"/>
      <c r="J36" s="55"/>
      <c r="K36" s="43"/>
      <c r="M36" s="66"/>
      <c r="N36" s="91"/>
      <c r="O36" s="33"/>
    </row>
    <row r="37" spans="1:15" ht="12.75" x14ac:dyDescent="0.2">
      <c r="A37" s="77"/>
      <c r="B37" s="88" t="s">
        <v>482</v>
      </c>
      <c r="C37" s="89"/>
      <c r="D37" s="94">
        <f>SUM(D43:D51)</f>
        <v>0</v>
      </c>
      <c r="E37" s="94">
        <f>SUM(E43:E51)</f>
        <v>0</v>
      </c>
      <c r="F37" s="94">
        <f>SUM(F43:F51)</f>
        <v>0</v>
      </c>
      <c r="G37" s="94">
        <f t="shared" si="3"/>
        <v>0</v>
      </c>
      <c r="H37" s="43">
        <f>SUM(H40:H62)</f>
        <v>0</v>
      </c>
      <c r="I37" s="43">
        <f>SUM(I40:I62)</f>
        <v>0</v>
      </c>
      <c r="J37" s="43">
        <f>SUM(J40:J62)</f>
        <v>0</v>
      </c>
      <c r="K37" s="43">
        <f>SUM(K40:K62)</f>
        <v>0</v>
      </c>
      <c r="L37" s="43">
        <f>SUM(L40:L62)</f>
        <v>0</v>
      </c>
      <c r="M37" s="63"/>
      <c r="N37" s="91"/>
      <c r="O37" s="33"/>
    </row>
    <row r="38" spans="1:15" ht="12.75" x14ac:dyDescent="0.2">
      <c r="A38" s="95"/>
      <c r="B38" s="96" t="s">
        <v>483</v>
      </c>
      <c r="C38" s="97"/>
      <c r="D38" s="59"/>
      <c r="E38" s="59"/>
      <c r="F38" s="59"/>
      <c r="G38" s="59"/>
      <c r="H38" s="43"/>
      <c r="I38" s="43"/>
      <c r="J38" s="55"/>
      <c r="K38" s="43"/>
      <c r="M38" s="66"/>
      <c r="N38" s="91"/>
      <c r="O38" s="33"/>
    </row>
    <row r="39" spans="1:15" ht="12.75" hidden="1" x14ac:dyDescent="0.2">
      <c r="A39" s="77"/>
      <c r="B39" s="78"/>
      <c r="C39" s="60"/>
      <c r="D39" s="59"/>
      <c r="E39" s="59"/>
      <c r="F39" s="59"/>
      <c r="G39" s="59"/>
      <c r="H39" s="43"/>
      <c r="I39" s="43"/>
      <c r="J39" s="55"/>
      <c r="K39" s="43"/>
      <c r="M39" s="66"/>
      <c r="N39" s="91"/>
      <c r="O39" s="33"/>
    </row>
    <row r="40" spans="1:15" ht="12.75" hidden="1" x14ac:dyDescent="0.2">
      <c r="A40" s="77"/>
      <c r="B40" s="78"/>
      <c r="C40" s="98" t="s">
        <v>484</v>
      </c>
      <c r="D40" s="59"/>
      <c r="E40" s="59"/>
      <c r="F40" s="59"/>
      <c r="G40" s="59"/>
      <c r="H40" s="43"/>
      <c r="I40" s="43"/>
      <c r="J40" s="55"/>
      <c r="K40" s="43"/>
      <c r="M40" s="66"/>
      <c r="N40" s="91"/>
      <c r="O40" s="33"/>
    </row>
    <row r="41" spans="1:15" ht="12.75" hidden="1" x14ac:dyDescent="0.2">
      <c r="A41" s="77"/>
      <c r="B41" s="78"/>
      <c r="C41" s="98" t="s">
        <v>485</v>
      </c>
      <c r="D41" s="59"/>
      <c r="E41" s="59"/>
      <c r="F41" s="59"/>
      <c r="G41" s="59"/>
      <c r="H41" s="43"/>
      <c r="I41" s="43"/>
      <c r="J41" s="55"/>
      <c r="K41" s="43"/>
      <c r="M41" s="66"/>
      <c r="N41" s="91"/>
      <c r="O41" s="33"/>
    </row>
    <row r="42" spans="1:15" ht="12.75" hidden="1" x14ac:dyDescent="0.2">
      <c r="A42" s="77"/>
      <c r="B42" s="78"/>
      <c r="C42" s="60"/>
      <c r="D42" s="59"/>
      <c r="E42" s="59"/>
      <c r="F42" s="59"/>
      <c r="G42" s="59"/>
      <c r="H42" s="43"/>
      <c r="I42" s="43"/>
      <c r="J42" s="55"/>
      <c r="K42" s="43"/>
      <c r="M42" s="66"/>
      <c r="N42" s="91"/>
      <c r="O42" s="33"/>
    </row>
    <row r="43" spans="1:15" ht="12.75" x14ac:dyDescent="0.2">
      <c r="A43" s="77"/>
      <c r="B43" s="78"/>
      <c r="C43" s="60" t="s">
        <v>486</v>
      </c>
      <c r="D43" s="59">
        <v>0</v>
      </c>
      <c r="E43" s="59">
        <v>0</v>
      </c>
      <c r="F43" s="59">
        <v>0</v>
      </c>
      <c r="G43" s="59">
        <f t="shared" ref="G43:G51" si="4">SUM(D43:F43)</f>
        <v>0</v>
      </c>
      <c r="H43" s="43"/>
      <c r="I43" s="43"/>
      <c r="J43" s="55"/>
      <c r="K43" s="43"/>
      <c r="M43" s="66"/>
      <c r="N43" s="91"/>
      <c r="O43" s="33"/>
    </row>
    <row r="44" spans="1:15" ht="12.75" hidden="1" x14ac:dyDescent="0.2">
      <c r="A44" s="77"/>
      <c r="B44" s="78"/>
      <c r="C44" s="60"/>
      <c r="D44" s="59"/>
      <c r="E44" s="59"/>
      <c r="F44" s="59"/>
      <c r="G44" s="59">
        <f t="shared" si="4"/>
        <v>0</v>
      </c>
      <c r="H44" s="43"/>
      <c r="I44" s="43"/>
      <c r="J44" s="55"/>
      <c r="K44" s="43"/>
      <c r="M44" s="66"/>
      <c r="N44" s="91"/>
      <c r="O44" s="33"/>
    </row>
    <row r="45" spans="1:15" ht="12.75" hidden="1" x14ac:dyDescent="0.2">
      <c r="A45" s="77"/>
      <c r="B45" s="78"/>
      <c r="C45" s="98" t="s">
        <v>487</v>
      </c>
      <c r="D45" s="59"/>
      <c r="E45" s="59"/>
      <c r="F45" s="59"/>
      <c r="G45" s="59">
        <f t="shared" si="4"/>
        <v>0</v>
      </c>
      <c r="H45" s="43"/>
      <c r="I45" s="43"/>
      <c r="J45" s="55"/>
      <c r="K45" s="43"/>
      <c r="M45" s="66"/>
      <c r="N45" s="91"/>
      <c r="O45" s="33"/>
    </row>
    <row r="46" spans="1:15" ht="12.75" hidden="1" x14ac:dyDescent="0.2">
      <c r="A46" s="77"/>
      <c r="B46" s="78"/>
      <c r="C46" s="98" t="s">
        <v>488</v>
      </c>
      <c r="D46" s="59"/>
      <c r="E46" s="59"/>
      <c r="F46" s="59"/>
      <c r="G46" s="59">
        <f t="shared" si="4"/>
        <v>0</v>
      </c>
      <c r="H46" s="43"/>
      <c r="I46" s="43"/>
      <c r="J46" s="55"/>
      <c r="K46" s="43"/>
      <c r="M46" s="66"/>
      <c r="N46" s="91"/>
      <c r="O46" s="33"/>
    </row>
    <row r="47" spans="1:15" ht="12.75" hidden="1" x14ac:dyDescent="0.2">
      <c r="A47" s="77"/>
      <c r="B47" s="78"/>
      <c r="C47" s="60"/>
      <c r="D47" s="59"/>
      <c r="E47" s="59"/>
      <c r="F47" s="59"/>
      <c r="G47" s="59">
        <f t="shared" si="4"/>
        <v>0</v>
      </c>
      <c r="H47" s="43"/>
      <c r="I47" s="43"/>
      <c r="J47" s="55"/>
      <c r="K47" s="43"/>
      <c r="M47" s="66"/>
      <c r="N47" s="91"/>
      <c r="O47" s="33"/>
    </row>
    <row r="48" spans="1:15" ht="12.75" hidden="1" x14ac:dyDescent="0.2">
      <c r="A48" s="77"/>
      <c r="B48" s="78"/>
      <c r="C48" s="98" t="s">
        <v>489</v>
      </c>
      <c r="D48" s="59"/>
      <c r="E48" s="59"/>
      <c r="F48" s="59"/>
      <c r="G48" s="59">
        <f t="shared" si="4"/>
        <v>0</v>
      </c>
      <c r="H48" s="43"/>
      <c r="I48" s="43"/>
      <c r="J48" s="55"/>
      <c r="K48" s="43"/>
      <c r="M48" s="66"/>
      <c r="N48" s="91"/>
      <c r="O48" s="33"/>
    </row>
    <row r="49" spans="1:15" ht="12.75" hidden="1" x14ac:dyDescent="0.2">
      <c r="A49" s="77"/>
      <c r="B49" s="78"/>
      <c r="C49" s="98" t="s">
        <v>490</v>
      </c>
      <c r="D49" s="59"/>
      <c r="E49" s="59"/>
      <c r="F49" s="59"/>
      <c r="G49" s="59">
        <f t="shared" si="4"/>
        <v>0</v>
      </c>
      <c r="H49" s="43"/>
      <c r="I49" s="43"/>
      <c r="J49" s="55"/>
      <c r="K49" s="43"/>
      <c r="M49" s="66"/>
      <c r="N49" s="91"/>
      <c r="O49" s="33"/>
    </row>
    <row r="50" spans="1:15" ht="12.75" hidden="1" x14ac:dyDescent="0.2">
      <c r="A50" s="77"/>
      <c r="B50" s="78"/>
      <c r="C50" s="60"/>
      <c r="D50" s="59"/>
      <c r="E50" s="59"/>
      <c r="F50" s="59"/>
      <c r="G50" s="59">
        <f t="shared" si="4"/>
        <v>0</v>
      </c>
      <c r="H50" s="43"/>
      <c r="I50" s="43"/>
      <c r="J50" s="55"/>
      <c r="K50" s="43"/>
      <c r="M50" s="66"/>
      <c r="N50" s="91"/>
      <c r="O50" s="33"/>
    </row>
    <row r="51" spans="1:15" ht="12.75" x14ac:dyDescent="0.2">
      <c r="A51" s="77"/>
      <c r="B51" s="78"/>
      <c r="C51" s="60" t="s">
        <v>491</v>
      </c>
      <c r="D51" s="59">
        <v>0</v>
      </c>
      <c r="E51" s="59">
        <v>0</v>
      </c>
      <c r="F51" s="59">
        <v>0</v>
      </c>
      <c r="G51" s="59">
        <f t="shared" si="4"/>
        <v>0</v>
      </c>
      <c r="H51" s="43"/>
      <c r="I51" s="43"/>
      <c r="J51" s="55"/>
      <c r="K51" s="43"/>
      <c r="M51" s="66"/>
      <c r="N51" s="91"/>
      <c r="O51" s="33"/>
    </row>
    <row r="52" spans="1:15" ht="12.75" x14ac:dyDescent="0.2">
      <c r="A52" s="77"/>
      <c r="B52" s="78"/>
      <c r="C52" s="60" t="s">
        <v>492</v>
      </c>
      <c r="D52" s="59"/>
      <c r="E52" s="59"/>
      <c r="F52" s="59"/>
      <c r="G52" s="59"/>
      <c r="H52" s="43"/>
      <c r="I52" s="43"/>
      <c r="J52" s="55"/>
      <c r="K52" s="43"/>
      <c r="M52" s="66"/>
      <c r="N52" s="33"/>
      <c r="O52" s="33"/>
    </row>
    <row r="53" spans="1:15" ht="12.75" hidden="1" x14ac:dyDescent="0.2">
      <c r="A53" s="77"/>
      <c r="B53" s="78"/>
      <c r="C53" s="60"/>
      <c r="D53" s="59"/>
      <c r="E53" s="59"/>
      <c r="F53" s="59"/>
      <c r="G53" s="59"/>
      <c r="H53" s="43"/>
      <c r="I53" s="43"/>
      <c r="J53" s="55"/>
      <c r="K53" s="43"/>
      <c r="M53" s="66"/>
      <c r="N53" s="33"/>
      <c r="O53" s="33"/>
    </row>
    <row r="54" spans="1:15" ht="12.75" hidden="1" x14ac:dyDescent="0.2">
      <c r="A54" s="77"/>
      <c r="B54" s="78"/>
      <c r="C54" s="98" t="s">
        <v>493</v>
      </c>
      <c r="D54" s="59"/>
      <c r="E54" s="59"/>
      <c r="F54" s="59"/>
      <c r="G54" s="59"/>
      <c r="H54" s="43"/>
      <c r="I54" s="43"/>
      <c r="J54" s="55"/>
      <c r="K54" s="43"/>
      <c r="M54" s="66"/>
      <c r="N54" s="33"/>
      <c r="O54" s="33"/>
    </row>
    <row r="55" spans="1:15" ht="12.75" hidden="1" x14ac:dyDescent="0.2">
      <c r="A55" s="77"/>
      <c r="B55" s="78"/>
      <c r="C55" s="99" t="s">
        <v>492</v>
      </c>
      <c r="D55" s="59"/>
      <c r="E55" s="59"/>
      <c r="F55" s="59"/>
      <c r="G55" s="59"/>
      <c r="H55" s="43"/>
      <c r="I55" s="43"/>
      <c r="J55" s="55"/>
      <c r="K55" s="43"/>
      <c r="M55" s="66"/>
      <c r="N55" s="33"/>
      <c r="O55" s="33"/>
    </row>
    <row r="56" spans="1:15" ht="12.75" hidden="1" x14ac:dyDescent="0.2">
      <c r="A56" s="77"/>
      <c r="B56" s="78"/>
      <c r="C56" s="77"/>
      <c r="D56" s="59"/>
      <c r="E56" s="59"/>
      <c r="F56" s="59"/>
      <c r="G56" s="59"/>
      <c r="H56" s="43"/>
      <c r="I56" s="43"/>
      <c r="J56" s="55"/>
      <c r="K56" s="43"/>
      <c r="M56" s="66"/>
      <c r="N56" s="33"/>
      <c r="O56" s="33"/>
    </row>
    <row r="57" spans="1:15" ht="12.75" hidden="1" x14ac:dyDescent="0.2">
      <c r="A57" s="77"/>
      <c r="B57" s="78"/>
      <c r="C57" s="98" t="s">
        <v>494</v>
      </c>
      <c r="D57" s="59"/>
      <c r="E57" s="59"/>
      <c r="F57" s="59"/>
      <c r="G57" s="59"/>
      <c r="H57" s="43"/>
      <c r="I57" s="43"/>
      <c r="J57" s="55"/>
      <c r="K57" s="43"/>
      <c r="M57" s="66"/>
      <c r="N57" s="33"/>
      <c r="O57" s="33"/>
    </row>
    <row r="58" spans="1:15" ht="12.75" hidden="1" x14ac:dyDescent="0.2">
      <c r="A58" s="77"/>
      <c r="B58" s="78"/>
      <c r="C58" s="99" t="s">
        <v>495</v>
      </c>
      <c r="D58" s="59"/>
      <c r="E58" s="59"/>
      <c r="F58" s="59"/>
      <c r="G58" s="59"/>
      <c r="H58" s="43"/>
      <c r="I58" s="43"/>
      <c r="J58" s="55"/>
      <c r="K58" s="43"/>
      <c r="M58" s="66"/>
      <c r="N58" s="33"/>
      <c r="O58" s="33"/>
    </row>
    <row r="59" spans="1:15" ht="12.75" hidden="1" x14ac:dyDescent="0.2">
      <c r="A59" s="77"/>
      <c r="B59" s="78"/>
      <c r="C59" s="77"/>
      <c r="D59" s="59"/>
      <c r="E59" s="59"/>
      <c r="F59" s="59"/>
      <c r="G59" s="59"/>
      <c r="H59" s="43"/>
      <c r="I59" s="43"/>
      <c r="J59" s="55"/>
      <c r="K59" s="43"/>
      <c r="M59" s="66"/>
      <c r="N59" s="33"/>
      <c r="O59" s="33"/>
    </row>
    <row r="60" spans="1:15" ht="12.75" hidden="1" x14ac:dyDescent="0.2">
      <c r="A60" s="77"/>
      <c r="B60" s="78"/>
      <c r="C60" s="98" t="s">
        <v>496</v>
      </c>
      <c r="D60" s="59"/>
      <c r="E60" s="59"/>
      <c r="F60" s="59"/>
      <c r="G60" s="59"/>
      <c r="H60" s="43"/>
      <c r="I60" s="43"/>
      <c r="J60" s="55"/>
      <c r="K60" s="43"/>
      <c r="M60" s="66"/>
      <c r="N60" s="33"/>
      <c r="O60" s="33"/>
    </row>
    <row r="61" spans="1:15" ht="12.75" hidden="1" x14ac:dyDescent="0.2">
      <c r="A61" s="77"/>
      <c r="B61" s="78"/>
      <c r="C61" s="77"/>
      <c r="D61" s="59"/>
      <c r="E61" s="59"/>
      <c r="F61" s="59"/>
      <c r="G61" s="59"/>
      <c r="H61" s="43"/>
      <c r="I61" s="43"/>
      <c r="J61" s="55"/>
      <c r="K61" s="43"/>
      <c r="M61" s="66"/>
      <c r="N61" s="33"/>
      <c r="O61" s="33"/>
    </row>
    <row r="62" spans="1:15" ht="12.75" hidden="1" x14ac:dyDescent="0.2">
      <c r="A62" s="77"/>
      <c r="B62" s="78"/>
      <c r="C62" s="98" t="s">
        <v>497</v>
      </c>
      <c r="D62" s="59"/>
      <c r="E62" s="59"/>
      <c r="F62" s="59"/>
      <c r="G62" s="59"/>
      <c r="H62" s="43"/>
      <c r="I62" s="43"/>
      <c r="J62" s="55"/>
      <c r="K62" s="43"/>
      <c r="M62" s="66"/>
      <c r="N62" s="33"/>
      <c r="O62" s="33"/>
    </row>
    <row r="63" spans="1:15" ht="12.75" hidden="1" x14ac:dyDescent="0.2">
      <c r="A63" s="77"/>
      <c r="B63" s="78"/>
      <c r="C63" s="77"/>
      <c r="D63" s="59"/>
      <c r="E63" s="59"/>
      <c r="F63" s="59"/>
      <c r="G63" s="59"/>
      <c r="H63" s="43"/>
      <c r="I63" s="43"/>
      <c r="J63" s="55"/>
      <c r="K63" s="43"/>
      <c r="M63" s="66"/>
      <c r="N63" s="33"/>
      <c r="O63" s="33"/>
    </row>
    <row r="64" spans="1:15" s="68" customFormat="1" ht="12" x14ac:dyDescent="0.2">
      <c r="A64" s="89"/>
      <c r="B64" s="88" t="s">
        <v>498</v>
      </c>
      <c r="C64" s="89"/>
      <c r="D64" s="63">
        <f>SUM(D66:D82)</f>
        <v>255695.16000000003</v>
      </c>
      <c r="E64" s="63">
        <f>SUM(E66:E82)</f>
        <v>64106.849999999991</v>
      </c>
      <c r="F64" s="63">
        <f>SUM(F66:F82)</f>
        <v>1437261.6</v>
      </c>
      <c r="G64" s="63">
        <f>SUM(D64:F64)</f>
        <v>1757063.61</v>
      </c>
      <c r="J64" s="100"/>
      <c r="M64" s="50"/>
      <c r="N64" s="93"/>
      <c r="O64" s="93"/>
    </row>
    <row r="65" spans="1:15" ht="12.75" hidden="1" x14ac:dyDescent="0.2">
      <c r="A65" s="77"/>
      <c r="B65" s="78"/>
      <c r="C65" s="77"/>
      <c r="D65" s="59"/>
      <c r="E65" s="59"/>
      <c r="F65" s="59"/>
      <c r="G65" s="59"/>
      <c r="H65" s="43"/>
      <c r="I65" s="43"/>
      <c r="J65" s="55"/>
      <c r="K65" s="43"/>
      <c r="M65" s="66"/>
      <c r="N65" s="33"/>
      <c r="O65" s="33"/>
    </row>
    <row r="66" spans="1:15" ht="12.75" x14ac:dyDescent="0.2">
      <c r="A66" s="77"/>
      <c r="B66" s="78"/>
      <c r="C66" s="60" t="s">
        <v>499</v>
      </c>
      <c r="D66" s="59">
        <v>3587.46</v>
      </c>
      <c r="E66" s="59">
        <v>0</v>
      </c>
      <c r="F66" s="59">
        <v>156535.98000000001</v>
      </c>
      <c r="G66" s="59">
        <f t="shared" ref="G66:G82" si="5">SUM(D66:F66)</f>
        <v>160123.44</v>
      </c>
      <c r="H66" s="43"/>
      <c r="I66" s="43"/>
      <c r="J66" s="55"/>
      <c r="K66" s="43"/>
      <c r="M66" s="66"/>
      <c r="N66" s="33"/>
      <c r="O66" s="33"/>
    </row>
    <row r="67" spans="1:15" ht="12.75" hidden="1" x14ac:dyDescent="0.2">
      <c r="A67" s="77"/>
      <c r="B67" s="78"/>
      <c r="C67" s="77"/>
      <c r="D67" s="59"/>
      <c r="E67" s="59"/>
      <c r="F67" s="59"/>
      <c r="G67" s="59">
        <f t="shared" si="5"/>
        <v>0</v>
      </c>
      <c r="H67" s="43"/>
      <c r="I67" s="43"/>
      <c r="J67" s="55"/>
      <c r="K67" s="43"/>
      <c r="M67" s="66"/>
      <c r="N67" s="33"/>
      <c r="O67" s="33"/>
    </row>
    <row r="68" spans="1:15" ht="12.75" x14ac:dyDescent="0.2">
      <c r="A68" s="77"/>
      <c r="B68" s="78"/>
      <c r="C68" s="60" t="s">
        <v>500</v>
      </c>
      <c r="D68" s="59">
        <v>32546.7</v>
      </c>
      <c r="E68" s="59">
        <v>1167.71</v>
      </c>
      <c r="F68" s="59">
        <v>44484.66</v>
      </c>
      <c r="G68" s="59">
        <f t="shared" si="5"/>
        <v>78199.070000000007</v>
      </c>
      <c r="H68" s="43"/>
      <c r="I68" s="43"/>
      <c r="J68" s="55"/>
      <c r="K68" s="43"/>
      <c r="M68" s="66"/>
      <c r="N68" s="33"/>
      <c r="O68" s="33"/>
    </row>
    <row r="69" spans="1:15" ht="12.75" hidden="1" x14ac:dyDescent="0.2">
      <c r="A69" s="77"/>
      <c r="B69" s="78"/>
      <c r="C69" s="77"/>
      <c r="D69" s="59"/>
      <c r="E69" s="59"/>
      <c r="F69" s="59"/>
      <c r="G69" s="59">
        <f t="shared" si="5"/>
        <v>0</v>
      </c>
      <c r="H69" s="43"/>
      <c r="I69" s="43"/>
      <c r="J69" s="55"/>
      <c r="K69" s="43"/>
      <c r="M69" s="66"/>
      <c r="N69" s="33"/>
      <c r="O69" s="33"/>
    </row>
    <row r="70" spans="1:15" ht="12.75" x14ac:dyDescent="0.2">
      <c r="A70" s="77"/>
      <c r="B70" s="78"/>
      <c r="C70" s="60" t="s">
        <v>501</v>
      </c>
      <c r="D70" s="59">
        <v>3319.86</v>
      </c>
      <c r="E70" s="59">
        <v>0</v>
      </c>
      <c r="F70" s="59">
        <v>8316.89</v>
      </c>
      <c r="G70" s="59">
        <f t="shared" si="5"/>
        <v>11636.75</v>
      </c>
      <c r="H70" s="43"/>
      <c r="I70" s="43"/>
      <c r="J70" s="55"/>
      <c r="K70" s="43"/>
      <c r="M70" s="66"/>
      <c r="N70" s="33"/>
      <c r="O70" s="33"/>
    </row>
    <row r="71" spans="1:15" ht="12.75" hidden="1" x14ac:dyDescent="0.2">
      <c r="A71" s="77"/>
      <c r="B71" s="78"/>
      <c r="C71" s="77"/>
      <c r="D71" s="59"/>
      <c r="E71" s="59"/>
      <c r="F71" s="59"/>
      <c r="G71" s="59">
        <f t="shared" si="5"/>
        <v>0</v>
      </c>
      <c r="H71" s="43"/>
      <c r="I71" s="43"/>
      <c r="J71" s="55"/>
      <c r="K71" s="43"/>
      <c r="M71" s="66"/>
      <c r="N71" s="33"/>
      <c r="O71" s="33"/>
    </row>
    <row r="72" spans="1:15" ht="12.75" x14ac:dyDescent="0.2">
      <c r="A72" s="77"/>
      <c r="B72" s="78"/>
      <c r="C72" s="60" t="s">
        <v>502</v>
      </c>
      <c r="D72" s="59">
        <v>32649.11</v>
      </c>
      <c r="E72" s="59">
        <v>0</v>
      </c>
      <c r="F72" s="59">
        <v>8146.22</v>
      </c>
      <c r="G72" s="59">
        <f t="shared" si="5"/>
        <v>40795.33</v>
      </c>
      <c r="H72" s="43"/>
      <c r="I72" s="43"/>
      <c r="J72" s="55"/>
      <c r="K72" s="43"/>
      <c r="M72" s="66"/>
      <c r="N72" s="33"/>
      <c r="O72" s="33"/>
    </row>
    <row r="73" spans="1:15" ht="12.75" hidden="1" x14ac:dyDescent="0.2">
      <c r="A73" s="77"/>
      <c r="B73" s="78"/>
      <c r="C73" s="77"/>
      <c r="D73" s="59"/>
      <c r="E73" s="59"/>
      <c r="F73" s="59"/>
      <c r="G73" s="59">
        <f t="shared" si="5"/>
        <v>0</v>
      </c>
      <c r="H73" s="43"/>
      <c r="I73" s="43"/>
      <c r="J73" s="55"/>
      <c r="K73" s="43"/>
      <c r="M73" s="66"/>
      <c r="N73" s="33"/>
      <c r="O73" s="33"/>
    </row>
    <row r="74" spans="1:15" ht="12.75" x14ac:dyDescent="0.2">
      <c r="A74" s="77"/>
      <c r="B74" s="78"/>
      <c r="C74" s="60" t="s">
        <v>503</v>
      </c>
      <c r="D74" s="59">
        <v>0</v>
      </c>
      <c r="E74" s="59">
        <v>0</v>
      </c>
      <c r="F74" s="59">
        <v>0</v>
      </c>
      <c r="G74" s="59">
        <f t="shared" si="5"/>
        <v>0</v>
      </c>
      <c r="H74" s="43"/>
      <c r="I74" s="43"/>
      <c r="J74" s="55"/>
      <c r="K74" s="43"/>
      <c r="M74" s="66"/>
      <c r="N74" s="33"/>
      <c r="O74" s="33"/>
    </row>
    <row r="75" spans="1:15" ht="12.75" hidden="1" x14ac:dyDescent="0.2">
      <c r="A75" s="77"/>
      <c r="B75" s="78"/>
      <c r="C75" s="77"/>
      <c r="D75" s="59"/>
      <c r="E75" s="59"/>
      <c r="F75" s="59"/>
      <c r="G75" s="59">
        <f t="shared" si="5"/>
        <v>0</v>
      </c>
      <c r="H75" s="43"/>
      <c r="I75" s="43"/>
      <c r="J75" s="55"/>
      <c r="K75" s="43"/>
      <c r="M75" s="66"/>
      <c r="N75" s="33"/>
      <c r="O75" s="33"/>
    </row>
    <row r="76" spans="1:15" s="43" customFormat="1" ht="12.75" x14ac:dyDescent="0.2">
      <c r="A76" s="60"/>
      <c r="B76" s="78"/>
      <c r="C76" s="60" t="s">
        <v>504</v>
      </c>
      <c r="D76" s="59">
        <v>68516.710000000006</v>
      </c>
      <c r="E76" s="59">
        <v>24488</v>
      </c>
      <c r="F76" s="59">
        <v>410356.11</v>
      </c>
      <c r="G76" s="59">
        <f t="shared" si="5"/>
        <v>503360.82</v>
      </c>
      <c r="J76" s="55"/>
      <c r="M76" s="66"/>
      <c r="N76" s="33"/>
      <c r="O76" s="91"/>
    </row>
    <row r="77" spans="1:15" s="43" customFormat="1" ht="12.75" hidden="1" x14ac:dyDescent="0.2">
      <c r="A77" s="60"/>
      <c r="B77" s="78"/>
      <c r="C77" s="60"/>
      <c r="D77" s="59"/>
      <c r="E77" s="59"/>
      <c r="F77" s="59"/>
      <c r="G77" s="59">
        <f t="shared" si="5"/>
        <v>0</v>
      </c>
      <c r="J77" s="55"/>
      <c r="M77" s="66"/>
      <c r="N77" s="33"/>
      <c r="O77" s="91"/>
    </row>
    <row r="78" spans="1:15" s="43" customFormat="1" ht="12.75" x14ac:dyDescent="0.2">
      <c r="A78" s="60"/>
      <c r="B78" s="78"/>
      <c r="C78" s="60" t="s">
        <v>505</v>
      </c>
      <c r="D78" s="59">
        <v>25115.45</v>
      </c>
      <c r="E78" s="59">
        <v>4660.62</v>
      </c>
      <c r="F78" s="59">
        <v>67718.75</v>
      </c>
      <c r="G78" s="59">
        <f t="shared" si="5"/>
        <v>97494.82</v>
      </c>
      <c r="J78" s="55"/>
      <c r="M78" s="66"/>
      <c r="N78" s="33"/>
      <c r="O78" s="91"/>
    </row>
    <row r="79" spans="1:15" s="43" customFormat="1" ht="12.75" hidden="1" x14ac:dyDescent="0.2">
      <c r="A79" s="60"/>
      <c r="B79" s="78"/>
      <c r="C79" s="60"/>
      <c r="D79" s="59"/>
      <c r="E79" s="59"/>
      <c r="F79" s="59"/>
      <c r="G79" s="59">
        <f t="shared" si="5"/>
        <v>0</v>
      </c>
      <c r="J79" s="55"/>
      <c r="M79" s="66"/>
      <c r="N79" s="33"/>
      <c r="O79" s="91"/>
    </row>
    <row r="80" spans="1:15" s="43" customFormat="1" ht="12.75" x14ac:dyDescent="0.2">
      <c r="A80" s="60"/>
      <c r="B80" s="78"/>
      <c r="C80" s="60" t="s">
        <v>506</v>
      </c>
      <c r="D80" s="59">
        <v>47078.7</v>
      </c>
      <c r="E80" s="59">
        <v>0</v>
      </c>
      <c r="F80" s="59">
        <v>61324.99</v>
      </c>
      <c r="G80" s="59">
        <f t="shared" si="5"/>
        <v>108403.69</v>
      </c>
      <c r="J80" s="55"/>
      <c r="M80" s="66"/>
      <c r="N80" s="33"/>
      <c r="O80" s="91"/>
    </row>
    <row r="81" spans="1:15" s="43" customFormat="1" ht="12.75" hidden="1" x14ac:dyDescent="0.2">
      <c r="A81" s="60"/>
      <c r="B81" s="78"/>
      <c r="C81" s="60"/>
      <c r="D81" s="59"/>
      <c r="E81" s="59"/>
      <c r="F81" s="59"/>
      <c r="G81" s="59">
        <f t="shared" si="5"/>
        <v>0</v>
      </c>
      <c r="J81" s="55"/>
      <c r="M81" s="66"/>
      <c r="N81" s="33"/>
      <c r="O81" s="91"/>
    </row>
    <row r="82" spans="1:15" s="43" customFormat="1" ht="12.75" x14ac:dyDescent="0.2">
      <c r="A82" s="60"/>
      <c r="B82" s="78"/>
      <c r="C82" s="60" t="s">
        <v>507</v>
      </c>
      <c r="D82" s="59">
        <v>42881.17</v>
      </c>
      <c r="E82" s="59">
        <v>33790.519999999997</v>
      </c>
      <c r="F82" s="59">
        <v>680378</v>
      </c>
      <c r="G82" s="59">
        <f t="shared" si="5"/>
        <v>757049.69</v>
      </c>
      <c r="J82" s="55"/>
      <c r="M82" s="66"/>
      <c r="N82" s="101"/>
      <c r="O82" s="91"/>
    </row>
    <row r="83" spans="1:15" s="43" customFormat="1" ht="11.25" x14ac:dyDescent="0.2">
      <c r="A83" s="60"/>
      <c r="B83" s="78"/>
      <c r="C83" s="60" t="s">
        <v>508</v>
      </c>
      <c r="D83" s="59"/>
      <c r="E83" s="59"/>
      <c r="F83" s="59"/>
      <c r="G83" s="59"/>
      <c r="J83" s="55"/>
      <c r="M83" s="45"/>
      <c r="N83" s="91"/>
      <c r="O83" s="91"/>
    </row>
    <row r="84" spans="1:15" s="43" customFormat="1" ht="11.25" hidden="1" x14ac:dyDescent="0.2">
      <c r="A84" s="60"/>
      <c r="B84" s="78"/>
      <c r="C84" s="60"/>
      <c r="D84" s="59"/>
      <c r="E84" s="59"/>
      <c r="F84" s="59"/>
      <c r="G84" s="59"/>
      <c r="J84" s="55"/>
      <c r="M84" s="45"/>
      <c r="N84" s="91"/>
      <c r="O84" s="91"/>
    </row>
    <row r="85" spans="1:15" s="68" customFormat="1" ht="12" x14ac:dyDescent="0.2">
      <c r="A85" s="89"/>
      <c r="B85" s="88" t="s">
        <v>509</v>
      </c>
      <c r="C85" s="89"/>
      <c r="D85" s="63">
        <f t="shared" ref="D85:L85" si="6">SUM(D88:D100)</f>
        <v>23498.530000000002</v>
      </c>
      <c r="E85" s="63">
        <f t="shared" si="6"/>
        <v>5725.53</v>
      </c>
      <c r="F85" s="63">
        <f t="shared" si="6"/>
        <v>45287.5</v>
      </c>
      <c r="G85" s="63">
        <f t="shared" si="6"/>
        <v>74511.56</v>
      </c>
      <c r="H85" s="63">
        <f t="shared" si="6"/>
        <v>0</v>
      </c>
      <c r="I85" s="63">
        <f t="shared" si="6"/>
        <v>0</v>
      </c>
      <c r="J85" s="63">
        <f t="shared" si="6"/>
        <v>0</v>
      </c>
      <c r="K85" s="63">
        <f t="shared" si="6"/>
        <v>0</v>
      </c>
      <c r="L85" s="63">
        <f t="shared" si="6"/>
        <v>0</v>
      </c>
      <c r="M85" s="63"/>
      <c r="N85" s="93"/>
      <c r="O85" s="93"/>
    </row>
    <row r="86" spans="1:15" s="68" customFormat="1" ht="12" x14ac:dyDescent="0.2">
      <c r="A86" s="89"/>
      <c r="B86" s="88"/>
      <c r="C86" s="89" t="s">
        <v>510</v>
      </c>
      <c r="D86" s="63"/>
      <c r="E86" s="63"/>
      <c r="F86" s="63"/>
      <c r="G86" s="63"/>
      <c r="J86" s="100"/>
      <c r="M86" s="50"/>
      <c r="N86" s="93"/>
      <c r="O86" s="93"/>
    </row>
    <row r="87" spans="1:15" s="68" customFormat="1" ht="12" hidden="1" x14ac:dyDescent="0.2">
      <c r="A87" s="89"/>
      <c r="B87" s="88"/>
      <c r="C87" s="89"/>
      <c r="D87" s="63"/>
      <c r="E87" s="63"/>
      <c r="F87" s="63"/>
      <c r="G87" s="63"/>
      <c r="J87" s="100"/>
      <c r="M87" s="50"/>
      <c r="N87" s="93"/>
      <c r="O87" s="93"/>
    </row>
    <row r="88" spans="1:15" s="68" customFormat="1" ht="12" x14ac:dyDescent="0.2">
      <c r="A88" s="89"/>
      <c r="B88" s="88"/>
      <c r="C88" s="60" t="s">
        <v>511</v>
      </c>
      <c r="D88" s="59">
        <v>0</v>
      </c>
      <c r="E88" s="59">
        <v>0</v>
      </c>
      <c r="F88" s="59">
        <v>0</v>
      </c>
      <c r="G88" s="59">
        <f t="shared" ref="G88:G100" si="7">SUM(D88:F88)</f>
        <v>0</v>
      </c>
      <c r="J88" s="100"/>
      <c r="M88" s="59"/>
      <c r="N88" s="93"/>
      <c r="O88" s="93"/>
    </row>
    <row r="89" spans="1:15" s="43" customFormat="1" ht="12" hidden="1" x14ac:dyDescent="0.2">
      <c r="A89" s="60"/>
      <c r="B89" s="78"/>
      <c r="C89" s="60"/>
      <c r="D89" s="59"/>
      <c r="E89" s="59"/>
      <c r="F89" s="59"/>
      <c r="G89" s="59">
        <f t="shared" si="7"/>
        <v>0</v>
      </c>
      <c r="J89" s="55"/>
      <c r="M89" s="59"/>
      <c r="N89" s="93"/>
      <c r="O89" s="91"/>
    </row>
    <row r="90" spans="1:15" s="43" customFormat="1" ht="12" x14ac:dyDescent="0.2">
      <c r="A90" s="60"/>
      <c r="B90" s="78"/>
      <c r="C90" s="60" t="s">
        <v>512</v>
      </c>
      <c r="D90" s="59">
        <v>0</v>
      </c>
      <c r="E90" s="59">
        <v>4449.97</v>
      </c>
      <c r="F90" s="59">
        <v>1126.8599999999999</v>
      </c>
      <c r="G90" s="59">
        <f t="shared" si="7"/>
        <v>5576.83</v>
      </c>
      <c r="J90" s="55"/>
      <c r="M90" s="59"/>
      <c r="N90" s="93"/>
      <c r="O90" s="91"/>
    </row>
    <row r="91" spans="1:15" s="43" customFormat="1" ht="12" hidden="1" x14ac:dyDescent="0.2">
      <c r="A91" s="60"/>
      <c r="B91" s="78"/>
      <c r="C91" s="60"/>
      <c r="D91" s="59"/>
      <c r="E91" s="59"/>
      <c r="F91" s="59"/>
      <c r="G91" s="59">
        <f t="shared" si="7"/>
        <v>0</v>
      </c>
      <c r="J91" s="55"/>
      <c r="M91" s="59"/>
      <c r="N91" s="93"/>
      <c r="O91" s="91"/>
    </row>
    <row r="92" spans="1:15" ht="12.75" x14ac:dyDescent="0.2">
      <c r="A92" s="77"/>
      <c r="B92" s="78"/>
      <c r="C92" s="60" t="s">
        <v>513</v>
      </c>
      <c r="D92" s="59">
        <v>6095.13</v>
      </c>
      <c r="E92" s="59">
        <v>860.11</v>
      </c>
      <c r="F92" s="59">
        <v>6187.24</v>
      </c>
      <c r="G92" s="59">
        <f t="shared" si="7"/>
        <v>13142.48</v>
      </c>
      <c r="H92" s="43"/>
      <c r="I92" s="43"/>
      <c r="J92" s="55"/>
      <c r="K92" s="43"/>
      <c r="M92" s="59"/>
      <c r="N92" s="93"/>
      <c r="O92" s="33"/>
    </row>
    <row r="93" spans="1:15" ht="12.75" hidden="1" x14ac:dyDescent="0.2">
      <c r="A93" s="77"/>
      <c r="B93" s="78"/>
      <c r="C93" s="60"/>
      <c r="D93" s="59"/>
      <c r="E93" s="59"/>
      <c r="F93" s="59"/>
      <c r="G93" s="59">
        <f t="shared" si="7"/>
        <v>0</v>
      </c>
      <c r="H93" s="43"/>
      <c r="I93" s="43"/>
      <c r="J93" s="55"/>
      <c r="K93" s="43"/>
      <c r="M93" s="59"/>
      <c r="N93" s="93"/>
      <c r="O93" s="33"/>
    </row>
    <row r="94" spans="1:15" ht="12.75" x14ac:dyDescent="0.2">
      <c r="A94" s="77"/>
      <c r="B94" s="78"/>
      <c r="C94" s="60" t="s">
        <v>514</v>
      </c>
      <c r="D94" s="59">
        <v>0</v>
      </c>
      <c r="E94" s="59">
        <v>0</v>
      </c>
      <c r="F94" s="59">
        <v>0</v>
      </c>
      <c r="G94" s="59">
        <f t="shared" si="7"/>
        <v>0</v>
      </c>
      <c r="H94" s="43"/>
      <c r="I94" s="43"/>
      <c r="J94" s="55"/>
      <c r="K94" s="43"/>
      <c r="M94" s="59"/>
      <c r="N94" s="93"/>
      <c r="O94" s="33"/>
    </row>
    <row r="95" spans="1:15" ht="12.75" hidden="1" x14ac:dyDescent="0.2">
      <c r="A95" s="77"/>
      <c r="B95" s="78"/>
      <c r="C95" s="60"/>
      <c r="D95" s="59"/>
      <c r="E95" s="59"/>
      <c r="F95" s="59"/>
      <c r="G95" s="59">
        <f t="shared" si="7"/>
        <v>0</v>
      </c>
      <c r="H95" s="43"/>
      <c r="I95" s="43"/>
      <c r="J95" s="55"/>
      <c r="K95" s="43"/>
      <c r="M95" s="59"/>
      <c r="N95" s="93"/>
      <c r="O95" s="33"/>
    </row>
    <row r="96" spans="1:15" ht="12.75" x14ac:dyDescent="0.2">
      <c r="A96" s="77"/>
      <c r="B96" s="78"/>
      <c r="C96" s="60" t="s">
        <v>515</v>
      </c>
      <c r="D96" s="59">
        <v>0</v>
      </c>
      <c r="E96" s="59">
        <v>0</v>
      </c>
      <c r="F96" s="59">
        <v>0</v>
      </c>
      <c r="G96" s="59">
        <f t="shared" si="7"/>
        <v>0</v>
      </c>
      <c r="H96" s="43"/>
      <c r="I96" s="43"/>
      <c r="J96" s="55"/>
      <c r="K96" s="43"/>
      <c r="M96" s="59"/>
      <c r="N96" s="93"/>
      <c r="O96" s="33"/>
    </row>
    <row r="97" spans="1:15" ht="12.75" hidden="1" x14ac:dyDescent="0.2">
      <c r="A97" s="77"/>
      <c r="B97" s="78"/>
      <c r="C97" s="60"/>
      <c r="D97" s="59"/>
      <c r="E97" s="59"/>
      <c r="F97" s="59"/>
      <c r="G97" s="59">
        <f t="shared" si="7"/>
        <v>0</v>
      </c>
      <c r="H97" s="43"/>
      <c r="I97" s="43"/>
      <c r="J97" s="55"/>
      <c r="K97" s="43"/>
      <c r="M97" s="59"/>
      <c r="N97" s="93"/>
      <c r="O97" s="33"/>
    </row>
    <row r="98" spans="1:15" ht="12.75" x14ac:dyDescent="0.2">
      <c r="A98" s="77"/>
      <c r="B98" s="78"/>
      <c r="C98" s="60" t="s">
        <v>516</v>
      </c>
      <c r="D98" s="59">
        <v>17403.400000000001</v>
      </c>
      <c r="E98" s="59">
        <v>415.45</v>
      </c>
      <c r="F98" s="59">
        <v>37973.4</v>
      </c>
      <c r="G98" s="59">
        <f t="shared" si="7"/>
        <v>55792.25</v>
      </c>
      <c r="H98" s="43"/>
      <c r="I98" s="43"/>
      <c r="J98" s="55"/>
      <c r="K98" s="43"/>
      <c r="M98" s="59"/>
      <c r="N98" s="93"/>
      <c r="O98" s="33"/>
    </row>
    <row r="99" spans="1:15" ht="12.75" hidden="1" x14ac:dyDescent="0.2">
      <c r="A99" s="77"/>
      <c r="B99" s="78"/>
      <c r="C99" s="77"/>
      <c r="D99" s="59"/>
      <c r="E99" s="59"/>
      <c r="F99" s="59"/>
      <c r="G99" s="59">
        <f t="shared" si="7"/>
        <v>0</v>
      </c>
      <c r="H99" s="43"/>
      <c r="I99" s="43"/>
      <c r="J99" s="55"/>
      <c r="K99" s="43"/>
      <c r="M99" s="59"/>
      <c r="N99" s="93"/>
      <c r="O99" s="33"/>
    </row>
    <row r="100" spans="1:15" ht="12.75" x14ac:dyDescent="0.2">
      <c r="A100" s="77"/>
      <c r="B100" s="78"/>
      <c r="C100" s="60" t="s">
        <v>517</v>
      </c>
      <c r="D100" s="59">
        <v>0</v>
      </c>
      <c r="E100" s="59">
        <v>0</v>
      </c>
      <c r="F100" s="59">
        <v>0</v>
      </c>
      <c r="G100" s="59">
        <f t="shared" si="7"/>
        <v>0</v>
      </c>
      <c r="H100" s="43"/>
      <c r="I100" s="43"/>
      <c r="J100" s="55"/>
      <c r="K100" s="43"/>
      <c r="M100" s="59"/>
      <c r="N100" s="93"/>
      <c r="O100" s="33"/>
    </row>
    <row r="101" spans="1:15" ht="12.75" hidden="1" x14ac:dyDescent="0.2">
      <c r="A101" s="77"/>
      <c r="B101" s="78"/>
      <c r="C101" s="77"/>
      <c r="D101" s="59"/>
      <c r="E101" s="59"/>
      <c r="F101" s="59"/>
      <c r="G101" s="59"/>
      <c r="H101" s="43"/>
      <c r="I101" s="43"/>
      <c r="J101" s="55"/>
      <c r="K101" s="43"/>
      <c r="M101" s="50"/>
      <c r="N101" s="33"/>
      <c r="O101" s="33"/>
    </row>
    <row r="102" spans="1:15" s="49" customFormat="1" ht="12" x14ac:dyDescent="0.2">
      <c r="A102" s="87"/>
      <c r="B102" s="88" t="s">
        <v>518</v>
      </c>
      <c r="C102" s="89"/>
      <c r="D102" s="63">
        <f t="shared" ref="D102:L102" si="8">SUM(D104:D106)</f>
        <v>1171641.52</v>
      </c>
      <c r="E102" s="63">
        <f t="shared" si="8"/>
        <v>1371466.82</v>
      </c>
      <c r="F102" s="63">
        <f t="shared" si="8"/>
        <v>2157676.12</v>
      </c>
      <c r="G102" s="63">
        <f t="shared" si="8"/>
        <v>4700784.46</v>
      </c>
      <c r="H102" s="63">
        <f t="shared" si="8"/>
        <v>0</v>
      </c>
      <c r="I102" s="63">
        <f t="shared" si="8"/>
        <v>0</v>
      </c>
      <c r="J102" s="63">
        <f t="shared" si="8"/>
        <v>0</v>
      </c>
      <c r="K102" s="63">
        <f t="shared" si="8"/>
        <v>0</v>
      </c>
      <c r="L102" s="63">
        <f t="shared" si="8"/>
        <v>0</v>
      </c>
      <c r="M102" s="63"/>
      <c r="N102" s="90"/>
      <c r="O102" s="90"/>
    </row>
    <row r="103" spans="1:15" ht="12.75" hidden="1" x14ac:dyDescent="0.2">
      <c r="A103" s="77"/>
      <c r="B103" s="78"/>
      <c r="C103" s="77"/>
      <c r="D103" s="59"/>
      <c r="E103" s="59"/>
      <c r="F103" s="59"/>
      <c r="G103" s="59"/>
      <c r="H103" s="43"/>
      <c r="I103" s="43"/>
      <c r="J103" s="55"/>
      <c r="K103" s="43"/>
      <c r="M103" s="66"/>
      <c r="N103" s="33"/>
      <c r="O103" s="33"/>
    </row>
    <row r="104" spans="1:15" s="43" customFormat="1" ht="11.25" x14ac:dyDescent="0.2">
      <c r="A104" s="60"/>
      <c r="B104" s="78"/>
      <c r="C104" s="60" t="s">
        <v>519</v>
      </c>
      <c r="D104" s="59">
        <v>1171641.52</v>
      </c>
      <c r="E104" s="59">
        <v>1371466.82</v>
      </c>
      <c r="F104" s="59">
        <v>2157676.12</v>
      </c>
      <c r="G104" s="59">
        <f>SUM(D104:F104)</f>
        <v>4700784.46</v>
      </c>
      <c r="J104" s="55"/>
      <c r="M104" s="45"/>
      <c r="N104" s="101"/>
      <c r="O104" s="91"/>
    </row>
    <row r="105" spans="1:15" ht="12.75" hidden="1" x14ac:dyDescent="0.2">
      <c r="A105" s="77"/>
      <c r="B105" s="78"/>
      <c r="C105" s="77"/>
      <c r="D105" s="59"/>
      <c r="E105" s="59"/>
      <c r="F105" s="59"/>
      <c r="G105" s="59"/>
      <c r="H105" s="43"/>
      <c r="I105" s="43"/>
      <c r="J105" s="55"/>
      <c r="K105" s="43"/>
      <c r="M105" s="66"/>
      <c r="N105" s="35"/>
      <c r="O105" s="33"/>
    </row>
    <row r="106" spans="1:15" ht="12.75" hidden="1" x14ac:dyDescent="0.2">
      <c r="A106" s="77"/>
      <c r="B106" s="78"/>
      <c r="C106" s="98" t="s">
        <v>520</v>
      </c>
      <c r="D106" s="59"/>
      <c r="E106" s="59"/>
      <c r="F106" s="59"/>
      <c r="G106" s="59"/>
      <c r="H106" s="43"/>
      <c r="I106" s="43"/>
      <c r="J106" s="55"/>
      <c r="K106" s="43"/>
      <c r="M106" s="66"/>
      <c r="N106" s="35"/>
      <c r="O106" s="33"/>
    </row>
    <row r="107" spans="1:15" ht="12.75" hidden="1" x14ac:dyDescent="0.2">
      <c r="A107" s="77"/>
      <c r="B107" s="78"/>
      <c r="C107" s="77"/>
      <c r="D107" s="59"/>
      <c r="E107" s="59"/>
      <c r="F107" s="59"/>
      <c r="G107" s="59"/>
      <c r="H107" s="43"/>
      <c r="I107" s="43"/>
      <c r="J107" s="55"/>
      <c r="K107" s="43"/>
      <c r="M107" s="66"/>
      <c r="N107" s="35"/>
      <c r="O107" s="33"/>
    </row>
    <row r="108" spans="1:15" s="49" customFormat="1" ht="12" x14ac:dyDescent="0.2">
      <c r="A108" s="87"/>
      <c r="B108" s="88" t="s">
        <v>521</v>
      </c>
      <c r="C108" s="89"/>
      <c r="D108" s="63">
        <f>SUM(D110:D118)</f>
        <v>54727.930000000008</v>
      </c>
      <c r="E108" s="63">
        <f>SUM(E110:E118)</f>
        <v>205110.62</v>
      </c>
      <c r="F108" s="63">
        <f>SUM(F110:F118)</f>
        <v>268688.80000000005</v>
      </c>
      <c r="G108" s="63">
        <f>SUM(G110:G118)</f>
        <v>528527.35</v>
      </c>
      <c r="J108" s="102"/>
      <c r="M108" s="63"/>
      <c r="N108" s="103"/>
      <c r="O108" s="90"/>
    </row>
    <row r="109" spans="1:15" ht="12.75" hidden="1" x14ac:dyDescent="0.2">
      <c r="A109" s="77"/>
      <c r="B109" s="78"/>
      <c r="C109" s="77"/>
      <c r="D109" s="59"/>
      <c r="E109" s="59"/>
      <c r="F109" s="59"/>
      <c r="G109" s="59"/>
      <c r="H109" s="43"/>
      <c r="I109" s="43"/>
      <c r="J109" s="55"/>
      <c r="K109" s="43"/>
      <c r="M109" s="66"/>
      <c r="N109" s="35"/>
      <c r="O109" s="33"/>
    </row>
    <row r="110" spans="1:15" s="43" customFormat="1" ht="11.25" x14ac:dyDescent="0.2">
      <c r="A110" s="60"/>
      <c r="B110" s="78"/>
      <c r="C110" s="60" t="s">
        <v>522</v>
      </c>
      <c r="D110" s="104">
        <v>34162.720000000001</v>
      </c>
      <c r="E110" s="104">
        <v>186661.47</v>
      </c>
      <c r="F110" s="104">
        <v>179144.76</v>
      </c>
      <c r="G110" s="104">
        <f>SUM(D110:F110)</f>
        <v>399968.95</v>
      </c>
      <c r="J110" s="55"/>
      <c r="M110" s="45"/>
      <c r="N110" s="101"/>
      <c r="O110" s="91"/>
    </row>
    <row r="111" spans="1:15" s="43" customFormat="1" ht="11.25" hidden="1" x14ac:dyDescent="0.2">
      <c r="A111" s="60"/>
      <c r="B111" s="78"/>
      <c r="C111" s="60"/>
      <c r="D111" s="104"/>
      <c r="E111" s="104"/>
      <c r="F111" s="104"/>
      <c r="G111" s="104"/>
      <c r="J111" s="55"/>
      <c r="M111" s="45"/>
      <c r="N111" s="101"/>
      <c r="O111" s="91"/>
    </row>
    <row r="112" spans="1:15" s="43" customFormat="1" ht="11.25" x14ac:dyDescent="0.2">
      <c r="A112" s="60"/>
      <c r="B112" s="78"/>
      <c r="C112" s="60" t="s">
        <v>523</v>
      </c>
      <c r="D112" s="104">
        <v>11746.19</v>
      </c>
      <c r="E112" s="104">
        <v>0</v>
      </c>
      <c r="F112" s="104">
        <v>78420.639999999999</v>
      </c>
      <c r="G112" s="104">
        <f>SUM(D112:F112)</f>
        <v>90166.83</v>
      </c>
      <c r="J112" s="55"/>
      <c r="M112" s="45"/>
      <c r="N112" s="101"/>
      <c r="O112" s="91"/>
    </row>
    <row r="113" spans="1:15" ht="12.75" hidden="1" x14ac:dyDescent="0.2">
      <c r="A113" s="77"/>
      <c r="B113" s="78"/>
      <c r="C113" s="60"/>
      <c r="D113" s="104"/>
      <c r="E113" s="104"/>
      <c r="F113" s="104"/>
      <c r="G113" s="104"/>
      <c r="H113" s="43"/>
      <c r="I113" s="43"/>
      <c r="J113" s="55"/>
      <c r="K113" s="43"/>
      <c r="M113" s="45"/>
      <c r="N113" s="101"/>
      <c r="O113" s="33"/>
    </row>
    <row r="114" spans="1:15" s="43" customFormat="1" ht="11.25" x14ac:dyDescent="0.2">
      <c r="A114" s="60"/>
      <c r="B114" s="78"/>
      <c r="C114" s="60" t="s">
        <v>524</v>
      </c>
      <c r="D114" s="104">
        <v>8819.02</v>
      </c>
      <c r="E114" s="104">
        <v>16777.29</v>
      </c>
      <c r="F114" s="104">
        <v>10926.77</v>
      </c>
      <c r="G114" s="104">
        <f>SUM(D114:F114)</f>
        <v>36523.08</v>
      </c>
      <c r="J114" s="55"/>
      <c r="M114" s="45"/>
      <c r="N114" s="101"/>
      <c r="O114" s="91"/>
    </row>
    <row r="115" spans="1:15" s="43" customFormat="1" ht="11.25" hidden="1" x14ac:dyDescent="0.2">
      <c r="A115" s="60"/>
      <c r="B115" s="78"/>
      <c r="C115" s="60"/>
      <c r="D115" s="104"/>
      <c r="E115" s="104"/>
      <c r="F115" s="104"/>
      <c r="G115" s="104"/>
      <c r="J115" s="55"/>
      <c r="M115" s="45"/>
      <c r="N115" s="101"/>
      <c r="O115" s="91"/>
    </row>
    <row r="116" spans="1:15" ht="12.75" x14ac:dyDescent="0.2">
      <c r="A116" s="77"/>
      <c r="B116" s="78"/>
      <c r="C116" s="60" t="s">
        <v>525</v>
      </c>
      <c r="D116" s="59">
        <v>0</v>
      </c>
      <c r="E116" s="59">
        <v>1671.86</v>
      </c>
      <c r="F116" s="59">
        <v>196.63</v>
      </c>
      <c r="G116" s="104">
        <f>SUM(D116:F116)</f>
        <v>1868.4899999999998</v>
      </c>
      <c r="H116" s="43"/>
      <c r="I116" s="43"/>
      <c r="J116" s="55"/>
      <c r="K116" s="43"/>
      <c r="M116" s="45"/>
      <c r="N116" s="101"/>
      <c r="O116" s="33"/>
    </row>
    <row r="117" spans="1:15" ht="12.75" hidden="1" x14ac:dyDescent="0.2">
      <c r="A117" s="77"/>
      <c r="B117" s="78"/>
      <c r="C117" s="60"/>
      <c r="D117" s="59"/>
      <c r="E117" s="59"/>
      <c r="F117" s="59"/>
      <c r="G117" s="104">
        <f>SUM(D117:F117)</f>
        <v>0</v>
      </c>
      <c r="H117" s="43"/>
      <c r="I117" s="43"/>
      <c r="J117" s="55"/>
      <c r="K117" s="43"/>
      <c r="M117" s="45"/>
      <c r="N117" s="101"/>
      <c r="O117" s="33"/>
    </row>
    <row r="118" spans="1:15" ht="12.75" x14ac:dyDescent="0.2">
      <c r="A118" s="77"/>
      <c r="B118" s="78"/>
      <c r="C118" s="60" t="s">
        <v>526</v>
      </c>
      <c r="D118" s="59">
        <v>0</v>
      </c>
      <c r="E118" s="59">
        <v>0</v>
      </c>
      <c r="F118" s="59">
        <v>0</v>
      </c>
      <c r="G118" s="104">
        <f>SUM(D118:F118)</f>
        <v>0</v>
      </c>
      <c r="H118" s="43"/>
      <c r="I118" s="43"/>
      <c r="J118" s="55"/>
      <c r="K118" s="43"/>
      <c r="M118" s="45"/>
      <c r="N118" s="101"/>
      <c r="O118" s="33"/>
    </row>
    <row r="119" spans="1:15" ht="12.75" x14ac:dyDescent="0.2">
      <c r="A119" s="77"/>
      <c r="B119" s="78"/>
      <c r="C119" s="77" t="s">
        <v>527</v>
      </c>
      <c r="D119" s="59"/>
      <c r="E119" s="59"/>
      <c r="F119" s="59"/>
      <c r="G119" s="59"/>
      <c r="H119" s="43"/>
      <c r="I119" s="43"/>
      <c r="J119" s="55"/>
      <c r="K119" s="43"/>
      <c r="M119" s="66"/>
      <c r="N119" s="35"/>
      <c r="O119" s="33"/>
    </row>
    <row r="120" spans="1:15" ht="12.75" hidden="1" x14ac:dyDescent="0.2">
      <c r="A120" s="77"/>
      <c r="B120" s="78"/>
      <c r="C120" s="77"/>
      <c r="D120" s="59"/>
      <c r="E120" s="59"/>
      <c r="F120" s="59"/>
      <c r="G120" s="59"/>
      <c r="H120" s="43"/>
      <c r="I120" s="43"/>
      <c r="J120" s="55"/>
      <c r="K120" s="43"/>
      <c r="M120" s="66"/>
      <c r="N120" s="35"/>
      <c r="O120" s="33"/>
    </row>
    <row r="121" spans="1:15" s="49" customFormat="1" ht="12" x14ac:dyDescent="0.2">
      <c r="A121" s="87"/>
      <c r="B121" s="88" t="s">
        <v>528</v>
      </c>
      <c r="C121" s="89"/>
      <c r="D121" s="63">
        <f>SUM(D123:D127)</f>
        <v>0</v>
      </c>
      <c r="E121" s="63">
        <f>SUM(E123:E127)</f>
        <v>1650.68</v>
      </c>
      <c r="F121" s="63">
        <f>SUM(F123:F127)</f>
        <v>3301.35</v>
      </c>
      <c r="G121" s="63">
        <f>SUM(G123:G127)</f>
        <v>4952.03</v>
      </c>
      <c r="J121" s="102"/>
      <c r="M121" s="50"/>
      <c r="N121" s="103"/>
      <c r="O121" s="90"/>
    </row>
    <row r="122" spans="1:15" ht="12.75" hidden="1" x14ac:dyDescent="0.2">
      <c r="A122" s="77"/>
      <c r="B122" s="105"/>
      <c r="C122" s="60"/>
      <c r="D122" s="59"/>
      <c r="E122" s="59"/>
      <c r="F122" s="59"/>
      <c r="G122" s="59"/>
      <c r="H122" s="43"/>
      <c r="I122" s="43"/>
      <c r="J122" s="55"/>
      <c r="K122" s="43"/>
      <c r="M122" s="66"/>
      <c r="N122" s="35"/>
      <c r="O122" s="33"/>
    </row>
    <row r="123" spans="1:15" s="43" customFormat="1" ht="11.25" x14ac:dyDescent="0.2">
      <c r="A123" s="60"/>
      <c r="B123" s="78"/>
      <c r="C123" s="60" t="s">
        <v>529</v>
      </c>
      <c r="D123" s="104" t="s">
        <v>208</v>
      </c>
      <c r="E123" s="104" t="s">
        <v>530</v>
      </c>
      <c r="F123" s="104" t="s">
        <v>208</v>
      </c>
      <c r="G123" s="104" t="s">
        <v>208</v>
      </c>
      <c r="J123" s="55"/>
      <c r="M123" s="45"/>
      <c r="N123" s="101"/>
      <c r="O123" s="91"/>
    </row>
    <row r="124" spans="1:15" ht="12.75" hidden="1" x14ac:dyDescent="0.2">
      <c r="A124" s="77"/>
      <c r="B124" s="78"/>
      <c r="C124" s="77"/>
      <c r="D124" s="59"/>
      <c r="E124" s="59"/>
      <c r="F124" s="59"/>
      <c r="G124" s="104">
        <f>SUM(D124:F124)</f>
        <v>0</v>
      </c>
      <c r="H124" s="43"/>
      <c r="I124" s="43"/>
      <c r="J124" s="55"/>
      <c r="K124" s="43"/>
      <c r="M124" s="66"/>
      <c r="N124" s="35"/>
      <c r="O124" s="33"/>
    </row>
    <row r="125" spans="1:15" ht="12.75" x14ac:dyDescent="0.2">
      <c r="A125" s="77"/>
      <c r="B125" s="78"/>
      <c r="C125" s="60" t="s">
        <v>531</v>
      </c>
      <c r="D125" s="59">
        <v>0</v>
      </c>
      <c r="E125" s="59">
        <v>1650.68</v>
      </c>
      <c r="F125" s="59">
        <v>3301.35</v>
      </c>
      <c r="G125" s="104">
        <f>SUM(D125:F125)</f>
        <v>4952.03</v>
      </c>
      <c r="H125" s="43"/>
      <c r="I125" s="43"/>
      <c r="J125" s="55"/>
      <c r="K125" s="43"/>
      <c r="M125" s="66"/>
      <c r="N125" s="35"/>
      <c r="O125" s="33"/>
    </row>
    <row r="126" spans="1:15" ht="12.75" hidden="1" x14ac:dyDescent="0.2">
      <c r="A126" s="77"/>
      <c r="B126" s="78"/>
      <c r="C126" s="77"/>
      <c r="D126" s="59"/>
      <c r="E126" s="59"/>
      <c r="F126" s="59"/>
      <c r="G126" s="104">
        <f>SUM(D126:F126)</f>
        <v>0</v>
      </c>
      <c r="H126" s="43"/>
      <c r="I126" s="43"/>
      <c r="J126" s="55"/>
      <c r="K126" s="43"/>
      <c r="M126" s="66"/>
      <c r="N126" s="35"/>
      <c r="O126" s="33"/>
    </row>
    <row r="127" spans="1:15" ht="12.75" x14ac:dyDescent="0.2">
      <c r="A127" s="77"/>
      <c r="B127" s="78"/>
      <c r="C127" s="60" t="s">
        <v>532</v>
      </c>
      <c r="D127" s="59" t="s">
        <v>208</v>
      </c>
      <c r="E127" s="59" t="s">
        <v>530</v>
      </c>
      <c r="F127" s="59" t="s">
        <v>208</v>
      </c>
      <c r="G127" s="104" t="s">
        <v>208</v>
      </c>
      <c r="H127" s="43"/>
      <c r="I127" s="43"/>
      <c r="J127" s="55"/>
      <c r="K127" s="43"/>
      <c r="M127" s="66"/>
      <c r="N127" s="35"/>
      <c r="O127" s="33"/>
    </row>
    <row r="128" spans="1:15" ht="12.75" x14ac:dyDescent="0.2">
      <c r="A128" s="77"/>
      <c r="B128" s="78"/>
      <c r="C128" s="60" t="s">
        <v>533</v>
      </c>
      <c r="D128" s="59"/>
      <c r="E128" s="59"/>
      <c r="F128" s="59"/>
      <c r="G128" s="59"/>
      <c r="H128" s="43"/>
      <c r="I128" s="43"/>
      <c r="J128" s="55"/>
      <c r="K128" s="43"/>
      <c r="M128" s="66"/>
      <c r="N128" s="35"/>
      <c r="O128" s="33"/>
    </row>
    <row r="129" spans="1:15" ht="12.75" hidden="1" x14ac:dyDescent="0.2">
      <c r="A129" s="77"/>
      <c r="B129" s="78"/>
      <c r="C129" s="77"/>
      <c r="D129" s="59"/>
      <c r="E129" s="59"/>
      <c r="F129" s="59"/>
      <c r="G129" s="59"/>
      <c r="H129" s="43"/>
      <c r="I129" s="43"/>
      <c r="J129" s="55"/>
      <c r="K129" s="43"/>
      <c r="M129" s="66"/>
      <c r="N129" s="35"/>
      <c r="O129" s="33"/>
    </row>
    <row r="130" spans="1:15" s="68" customFormat="1" ht="12" x14ac:dyDescent="0.2">
      <c r="A130" s="89"/>
      <c r="B130" s="88" t="s">
        <v>534</v>
      </c>
      <c r="C130" s="89"/>
      <c r="D130" s="63">
        <f>SUM(D132:D154)</f>
        <v>233165.12</v>
      </c>
      <c r="E130" s="63">
        <f>SUM(E132:E154)</f>
        <v>154547.22</v>
      </c>
      <c r="F130" s="63">
        <f>SUM(F132:F154)</f>
        <v>1079956.19</v>
      </c>
      <c r="G130" s="63">
        <f>SUM(G132:G154)</f>
        <v>1467668.53</v>
      </c>
      <c r="H130" s="68">
        <f>SUM(H132:H134)</f>
        <v>2264000</v>
      </c>
      <c r="I130" s="68">
        <f>SUM(I132:I134)</f>
        <v>1759663.91</v>
      </c>
      <c r="J130" s="100">
        <f>I130/H130</f>
        <v>0.77723670936395761</v>
      </c>
      <c r="M130" s="50"/>
      <c r="N130" s="106"/>
      <c r="O130" s="93"/>
    </row>
    <row r="131" spans="1:15" ht="12.75" hidden="1" x14ac:dyDescent="0.2">
      <c r="A131" s="77"/>
      <c r="B131" s="78"/>
      <c r="C131" s="77"/>
      <c r="D131" s="59"/>
      <c r="E131" s="59"/>
      <c r="F131" s="59"/>
      <c r="G131" s="59"/>
      <c r="H131" s="43"/>
      <c r="I131" s="43"/>
      <c r="J131" s="55"/>
      <c r="K131" s="43"/>
      <c r="M131" s="66"/>
      <c r="N131" s="35"/>
      <c r="O131" s="33"/>
    </row>
    <row r="132" spans="1:15" s="43" customFormat="1" ht="11.25" x14ac:dyDescent="0.2">
      <c r="A132" s="60"/>
      <c r="B132" s="78"/>
      <c r="C132" s="107" t="s">
        <v>535</v>
      </c>
      <c r="D132" s="59">
        <v>50302.18</v>
      </c>
      <c r="E132" s="59">
        <v>68196.38</v>
      </c>
      <c r="F132" s="59">
        <v>385837.53</v>
      </c>
      <c r="G132" s="59">
        <f>SUM(D132:F132)</f>
        <v>504336.09</v>
      </c>
      <c r="H132" s="43">
        <v>2264000</v>
      </c>
      <c r="I132" s="43">
        <f>H132-G132</f>
        <v>1759663.91</v>
      </c>
      <c r="J132" s="55">
        <f>I132/H132</f>
        <v>0.77723670936395761</v>
      </c>
      <c r="M132" s="45"/>
      <c r="N132" s="101"/>
      <c r="O132" s="91"/>
    </row>
    <row r="133" spans="1:15" ht="12.75" hidden="1" x14ac:dyDescent="0.2">
      <c r="A133" s="77"/>
      <c r="B133" s="105"/>
      <c r="C133" s="107"/>
      <c r="D133" s="59"/>
      <c r="E133" s="59"/>
      <c r="F133" s="59"/>
      <c r="G133" s="59">
        <f>SUM(D133:F133)</f>
        <v>0</v>
      </c>
      <c r="H133" s="43"/>
      <c r="I133" s="43"/>
      <c r="J133" s="55"/>
      <c r="K133" s="43"/>
      <c r="M133" s="45"/>
      <c r="N133" s="101"/>
      <c r="O133" s="33"/>
    </row>
    <row r="134" spans="1:15" ht="12.75" x14ac:dyDescent="0.2">
      <c r="A134" s="77"/>
      <c r="B134" s="105"/>
      <c r="C134" s="60" t="s">
        <v>536</v>
      </c>
      <c r="D134" s="59">
        <v>17751.75</v>
      </c>
      <c r="E134" s="59">
        <v>18967.900000000001</v>
      </c>
      <c r="F134" s="59">
        <v>63520.82</v>
      </c>
      <c r="G134" s="59">
        <f>SUM(D134:F134)</f>
        <v>100240.47</v>
      </c>
      <c r="H134" s="43"/>
      <c r="I134" s="43"/>
      <c r="J134" s="55"/>
      <c r="K134" s="43"/>
      <c r="M134" s="45"/>
      <c r="N134" s="101"/>
      <c r="O134" s="33"/>
    </row>
    <row r="135" spans="1:15" s="43" customFormat="1" ht="11.25" hidden="1" x14ac:dyDescent="0.2">
      <c r="A135" s="60"/>
      <c r="B135" s="78"/>
      <c r="C135" s="60"/>
      <c r="D135" s="104"/>
      <c r="E135" s="104"/>
      <c r="F135" s="104"/>
      <c r="G135" s="59">
        <f>SUM(D135:F135)</f>
        <v>0</v>
      </c>
      <c r="J135" s="55"/>
      <c r="M135" s="45"/>
      <c r="N135" s="101"/>
      <c r="O135" s="91"/>
    </row>
    <row r="136" spans="1:15" s="43" customFormat="1" ht="11.25" x14ac:dyDescent="0.2">
      <c r="A136" s="60"/>
      <c r="B136" s="78"/>
      <c r="C136" s="60" t="s">
        <v>537</v>
      </c>
      <c r="D136" s="104">
        <v>0</v>
      </c>
      <c r="E136" s="104">
        <v>0</v>
      </c>
      <c r="F136" s="104">
        <v>70162.62</v>
      </c>
      <c r="G136" s="59">
        <f>SUM(D136:F136)</f>
        <v>70162.62</v>
      </c>
      <c r="J136" s="55"/>
      <c r="M136" s="45"/>
      <c r="N136" s="101"/>
      <c r="O136" s="91"/>
    </row>
    <row r="137" spans="1:15" s="43" customFormat="1" ht="11.25" x14ac:dyDescent="0.2">
      <c r="A137" s="60"/>
      <c r="B137" s="78"/>
      <c r="C137" s="60" t="s">
        <v>538</v>
      </c>
      <c r="D137" s="104"/>
      <c r="E137" s="104"/>
      <c r="F137" s="104"/>
      <c r="G137" s="59"/>
      <c r="J137" s="55"/>
      <c r="M137" s="45"/>
      <c r="N137" s="101"/>
      <c r="O137" s="91"/>
    </row>
    <row r="138" spans="1:15" s="43" customFormat="1" ht="11.25" hidden="1" x14ac:dyDescent="0.2">
      <c r="A138" s="60"/>
      <c r="B138" s="78"/>
      <c r="C138" s="60"/>
      <c r="D138" s="104"/>
      <c r="E138" s="104"/>
      <c r="F138" s="104"/>
      <c r="G138" s="59"/>
      <c r="J138" s="55"/>
      <c r="M138" s="45"/>
      <c r="N138" s="101"/>
      <c r="O138" s="91"/>
    </row>
    <row r="139" spans="1:15" s="43" customFormat="1" ht="11.25" x14ac:dyDescent="0.2">
      <c r="A139" s="60"/>
      <c r="B139" s="78"/>
      <c r="C139" s="60" t="s">
        <v>539</v>
      </c>
      <c r="D139" s="104">
        <v>1227.1400000000001</v>
      </c>
      <c r="E139" s="104">
        <v>11178.14</v>
      </c>
      <c r="F139" s="104">
        <v>14019.47</v>
      </c>
      <c r="G139" s="59">
        <f>SUM(D139:F139)</f>
        <v>26424.75</v>
      </c>
      <c r="J139" s="55"/>
      <c r="M139" s="45"/>
      <c r="N139" s="101"/>
      <c r="O139" s="91"/>
    </row>
    <row r="140" spans="1:15" ht="12.75" x14ac:dyDescent="0.2">
      <c r="A140" s="77"/>
      <c r="B140" s="78"/>
      <c r="C140" s="60" t="s">
        <v>540</v>
      </c>
      <c r="D140" s="108"/>
      <c r="E140" s="108"/>
      <c r="F140" s="108"/>
      <c r="G140" s="59"/>
      <c r="J140" s="34"/>
      <c r="M140" s="45"/>
      <c r="N140" s="101"/>
      <c r="O140" s="33"/>
    </row>
    <row r="141" spans="1:15" ht="12.75" hidden="1" x14ac:dyDescent="0.2">
      <c r="A141" s="77"/>
      <c r="B141" s="78"/>
      <c r="C141" s="60"/>
      <c r="D141" s="108"/>
      <c r="E141" s="108"/>
      <c r="F141" s="108"/>
      <c r="G141" s="59"/>
      <c r="J141" s="34"/>
      <c r="M141" s="45"/>
      <c r="N141" s="101"/>
      <c r="O141" s="33"/>
    </row>
    <row r="142" spans="1:15" ht="12.75" x14ac:dyDescent="0.2">
      <c r="A142" s="77"/>
      <c r="B142" s="78"/>
      <c r="C142" s="60" t="s">
        <v>541</v>
      </c>
      <c r="D142" s="104">
        <v>0</v>
      </c>
      <c r="E142" s="104">
        <v>0</v>
      </c>
      <c r="F142" s="104">
        <v>0</v>
      </c>
      <c r="G142" s="59">
        <f>SUM(D142:F142)</f>
        <v>0</v>
      </c>
      <c r="J142" s="34"/>
      <c r="M142" s="45"/>
      <c r="N142" s="101"/>
      <c r="O142" s="33"/>
    </row>
    <row r="143" spans="1:15" ht="12.75" x14ac:dyDescent="0.2">
      <c r="A143" s="77"/>
      <c r="B143" s="78"/>
      <c r="C143" s="60" t="s">
        <v>542</v>
      </c>
      <c r="D143" s="104"/>
      <c r="E143" s="104"/>
      <c r="F143" s="104"/>
      <c r="G143" s="59"/>
      <c r="J143" s="34"/>
      <c r="M143" s="45"/>
      <c r="N143" s="101"/>
      <c r="O143" s="33"/>
    </row>
    <row r="144" spans="1:15" ht="12.75" hidden="1" x14ac:dyDescent="0.2">
      <c r="A144" s="77"/>
      <c r="B144" s="78"/>
      <c r="C144" s="60"/>
      <c r="D144" s="108"/>
      <c r="E144" s="108"/>
      <c r="F144" s="108"/>
      <c r="G144" s="59"/>
      <c r="J144" s="34"/>
      <c r="M144" s="45"/>
      <c r="N144" s="101"/>
      <c r="O144" s="33"/>
    </row>
    <row r="145" spans="1:15" ht="12.75" x14ac:dyDescent="0.2">
      <c r="A145" s="77"/>
      <c r="B145" s="78"/>
      <c r="C145" s="60" t="s">
        <v>543</v>
      </c>
      <c r="D145" s="104">
        <v>16270.58</v>
      </c>
      <c r="E145" s="104">
        <v>47523.33</v>
      </c>
      <c r="F145" s="104">
        <v>160294.32999999999</v>
      </c>
      <c r="G145" s="59">
        <f>SUM(D145:F145)</f>
        <v>224088.24</v>
      </c>
      <c r="J145" s="34"/>
      <c r="M145" s="45"/>
      <c r="N145" s="101"/>
      <c r="O145" s="33"/>
    </row>
    <row r="146" spans="1:15" x14ac:dyDescent="0.25">
      <c r="A146" s="77"/>
      <c r="B146" s="78"/>
      <c r="C146" s="60" t="s">
        <v>544</v>
      </c>
      <c r="D146" s="104"/>
      <c r="E146" s="104"/>
      <c r="F146" s="104"/>
      <c r="G146" s="59"/>
      <c r="M146" s="45"/>
      <c r="N146" s="101"/>
      <c r="O146" s="33"/>
    </row>
    <row r="147" spans="1:15" hidden="1" x14ac:dyDescent="0.25">
      <c r="A147" s="77"/>
      <c r="B147" s="78"/>
      <c r="C147" s="60"/>
      <c r="D147" s="104"/>
      <c r="E147" s="104"/>
      <c r="F147" s="104"/>
      <c r="G147" s="59">
        <f>SUM(D147:F147)</f>
        <v>0</v>
      </c>
      <c r="M147" s="45"/>
      <c r="N147" s="101"/>
      <c r="O147" s="33"/>
    </row>
    <row r="148" spans="1:15" x14ac:dyDescent="0.25">
      <c r="A148" s="77"/>
      <c r="B148" s="78"/>
      <c r="C148" s="60" t="s">
        <v>545</v>
      </c>
      <c r="D148" s="104">
        <v>0</v>
      </c>
      <c r="E148" s="104">
        <v>0</v>
      </c>
      <c r="F148" s="104">
        <v>0</v>
      </c>
      <c r="G148" s="59">
        <f>SUM(D148:F148)</f>
        <v>0</v>
      </c>
      <c r="M148" s="45"/>
      <c r="N148" s="101"/>
      <c r="O148" s="33"/>
    </row>
    <row r="149" spans="1:15" x14ac:dyDescent="0.25">
      <c r="A149" s="77"/>
      <c r="B149" s="78"/>
      <c r="C149" s="60" t="s">
        <v>546</v>
      </c>
      <c r="D149" s="104"/>
      <c r="E149" s="104"/>
      <c r="F149" s="104"/>
      <c r="G149" s="59"/>
      <c r="M149" s="45"/>
      <c r="N149" s="101"/>
      <c r="O149" s="33"/>
    </row>
    <row r="150" spans="1:15" hidden="1" x14ac:dyDescent="0.25">
      <c r="A150" s="77"/>
      <c r="B150" s="78"/>
      <c r="C150" s="60"/>
      <c r="D150" s="104"/>
      <c r="E150" s="104"/>
      <c r="F150" s="104"/>
      <c r="G150" s="59"/>
      <c r="M150" s="45"/>
      <c r="N150" s="101"/>
      <c r="O150" s="33"/>
    </row>
    <row r="151" spans="1:15" x14ac:dyDescent="0.25">
      <c r="A151" s="77"/>
      <c r="B151" s="78"/>
      <c r="C151" s="60" t="s">
        <v>547</v>
      </c>
      <c r="D151" s="104">
        <v>147613.47</v>
      </c>
      <c r="E151" s="104">
        <v>8681.4699999999993</v>
      </c>
      <c r="F151" s="104">
        <v>386121.42</v>
      </c>
      <c r="G151" s="59">
        <f>SUM(D151:F151)</f>
        <v>542416.36</v>
      </c>
      <c r="M151" s="45"/>
      <c r="N151" s="101"/>
      <c r="O151" s="33"/>
    </row>
    <row r="152" spans="1:15" x14ac:dyDescent="0.25">
      <c r="A152" s="77"/>
      <c r="B152" s="78"/>
      <c r="C152" s="60" t="s">
        <v>548</v>
      </c>
      <c r="D152" s="108"/>
      <c r="E152" s="104"/>
      <c r="F152" s="104"/>
      <c r="G152" s="59"/>
      <c r="M152" s="45"/>
      <c r="N152" s="101"/>
      <c r="O152" s="33"/>
    </row>
    <row r="153" spans="1:15" hidden="1" x14ac:dyDescent="0.25">
      <c r="A153" s="77"/>
      <c r="B153" s="78"/>
      <c r="C153" s="77"/>
      <c r="D153" s="108"/>
      <c r="E153" s="104"/>
      <c r="F153" s="104"/>
      <c r="G153" s="108"/>
      <c r="M153" s="45"/>
      <c r="N153" s="101"/>
      <c r="O153" s="33"/>
    </row>
    <row r="154" spans="1:15" x14ac:dyDescent="0.25">
      <c r="A154" s="77"/>
      <c r="B154" s="78"/>
      <c r="C154" s="60" t="s">
        <v>549</v>
      </c>
      <c r="D154" s="104">
        <v>0</v>
      </c>
      <c r="E154" s="104">
        <v>0</v>
      </c>
      <c r="F154" s="104">
        <v>0</v>
      </c>
      <c r="G154" s="104">
        <f>SUM(D154:F154)</f>
        <v>0</v>
      </c>
      <c r="M154" s="45"/>
      <c r="N154" s="101"/>
      <c r="O154" s="33"/>
    </row>
    <row r="155" spans="1:15" x14ac:dyDescent="0.25">
      <c r="A155" s="77"/>
      <c r="B155" s="78"/>
      <c r="C155" s="77" t="s">
        <v>550</v>
      </c>
      <c r="D155" s="108"/>
      <c r="E155" s="108"/>
      <c r="F155" s="108"/>
      <c r="G155" s="108"/>
      <c r="N155" s="35"/>
      <c r="O155" s="33"/>
    </row>
    <row r="156" spans="1:15" x14ac:dyDescent="0.25">
      <c r="A156" s="77"/>
      <c r="B156" s="78"/>
      <c r="C156" s="77"/>
      <c r="D156" s="109"/>
      <c r="E156" s="109"/>
      <c r="F156" s="109"/>
      <c r="G156" s="108"/>
      <c r="N156" s="46"/>
    </row>
    <row r="157" spans="1:15" x14ac:dyDescent="0.25">
      <c r="A157" s="77"/>
      <c r="B157" s="78"/>
      <c r="C157" s="77"/>
      <c r="D157" s="110"/>
      <c r="E157" s="110"/>
      <c r="F157" s="110"/>
      <c r="G157" s="111"/>
      <c r="N157" s="46"/>
    </row>
    <row r="158" spans="1:15" x14ac:dyDescent="0.25">
      <c r="D158" s="66"/>
      <c r="E158" s="66"/>
      <c r="F158" s="66"/>
      <c r="N158" s="46"/>
    </row>
    <row r="159" spans="1:15" x14ac:dyDescent="0.25">
      <c r="N159" s="46"/>
    </row>
    <row r="160" spans="1:15" x14ac:dyDescent="0.25">
      <c r="N160" s="46"/>
    </row>
    <row r="161" spans="4:6" x14ac:dyDescent="0.25">
      <c r="D161" s="33"/>
      <c r="E161" s="33"/>
      <c r="F161" s="33"/>
    </row>
    <row r="162" spans="4:6" x14ac:dyDescent="0.25">
      <c r="D162" s="33"/>
      <c r="E162" s="33"/>
      <c r="F162" s="33"/>
    </row>
    <row r="164" spans="4:6" x14ac:dyDescent="0.25">
      <c r="D164" s="66"/>
      <c r="E164" s="66"/>
      <c r="F164" s="66"/>
    </row>
  </sheetData>
  <printOptions horizontalCentered="1" gridLinesSet="0"/>
  <pageMargins left="0" right="0" top="0.39370078740157483" bottom="0" header="0.19685039370078741" footer="0.19685039370078741"/>
  <pageSetup scale="80" orientation="portrait" horizontalDpi="300" verticalDpi="300" r:id="rId1"/>
  <headerFooter alignWithMargins="0">
    <oddHeader>&amp;C&amp;16XV AYUNTAMIENTO DE COMONDU
TESORERIA GENERAL MUNICIPAL
PRESUPUESTO DE EGRESOS ESTIMADO 4TO TRIMESTRE 2018</oddHeader>
  </headerFooter>
  <ignoredErrors>
    <ignoredError sqref="G110:G125 G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1"/>
  <sheetViews>
    <sheetView showGridLines="0" workbookViewId="0">
      <pane xSplit="3" ySplit="4" topLeftCell="D5" activePane="bottomRight" state="frozen"/>
      <selection activeCell="G14" sqref="G14"/>
      <selection pane="topRight" activeCell="G14" sqref="G14"/>
      <selection pane="bottomLeft" activeCell="G14" sqref="G14"/>
      <selection pane="bottomRight" activeCell="G5" sqref="G5"/>
    </sheetView>
  </sheetViews>
  <sheetFormatPr baseColWidth="10" defaultColWidth="9.140625" defaultRowHeight="12.75" x14ac:dyDescent="0.2"/>
  <cols>
    <col min="1" max="1" width="2.85546875" style="34" customWidth="1"/>
    <col min="2" max="2" width="2.7109375" style="32" customWidth="1"/>
    <col min="3" max="3" width="47" style="43" customWidth="1"/>
    <col min="4" max="4" width="12.5703125" style="34" bestFit="1" customWidth="1"/>
    <col min="5" max="6" width="11.7109375" style="34" bestFit="1" customWidth="1"/>
    <col min="7" max="7" width="12.7109375" style="34" bestFit="1" customWidth="1"/>
    <col min="8" max="8" width="11.28515625" style="34" hidden="1" customWidth="1"/>
    <col min="9" max="9" width="10.140625" style="34" hidden="1" customWidth="1"/>
    <col min="10" max="10" width="9.5703125" style="34" hidden="1" customWidth="1"/>
    <col min="11" max="11" width="19.28515625" style="66" bestFit="1" customWidth="1"/>
    <col min="12" max="12" width="13.7109375" style="34" bestFit="1" customWidth="1"/>
    <col min="13" max="13" width="9.85546875" style="34" bestFit="1" customWidth="1"/>
    <col min="14" max="16384" width="9.140625" style="34"/>
  </cols>
  <sheetData>
    <row r="1" spans="2:12" x14ac:dyDescent="0.2">
      <c r="D1" s="46"/>
      <c r="H1" s="37" t="s">
        <v>417</v>
      </c>
    </row>
    <row r="2" spans="2:12" x14ac:dyDescent="0.2">
      <c r="D2" s="33"/>
      <c r="E2" s="33"/>
      <c r="F2" s="33"/>
      <c r="G2" s="37"/>
      <c r="H2" s="37"/>
    </row>
    <row r="3" spans="2:12" x14ac:dyDescent="0.2">
      <c r="D3" s="35"/>
      <c r="E3" s="33"/>
      <c r="F3" s="33"/>
      <c r="G3" s="37" t="s">
        <v>465</v>
      </c>
      <c r="H3" s="37"/>
    </row>
    <row r="4" spans="2:12" s="37" customFormat="1" x14ac:dyDescent="0.2">
      <c r="B4" s="38"/>
      <c r="C4" s="112"/>
      <c r="D4" s="37" t="s">
        <v>418</v>
      </c>
      <c r="E4" s="37" t="s">
        <v>419</v>
      </c>
      <c r="F4" s="37" t="s">
        <v>420</v>
      </c>
      <c r="G4" s="37" t="s">
        <v>841</v>
      </c>
      <c r="H4" s="37" t="s">
        <v>421</v>
      </c>
      <c r="I4" s="37" t="s">
        <v>422</v>
      </c>
      <c r="J4" s="37" t="s">
        <v>423</v>
      </c>
      <c r="K4" s="36"/>
    </row>
    <row r="5" spans="2:12" s="113" customFormat="1" x14ac:dyDescent="0.2">
      <c r="B5" s="39" t="s">
        <v>551</v>
      </c>
      <c r="C5" s="39"/>
      <c r="D5" s="42">
        <f>SUM(D7,D27,D47,D69,D89,D111,D129,D149,D161)</f>
        <v>2025255.9800000004</v>
      </c>
      <c r="E5" s="42">
        <f>SUM(E7,E27,E47,E69,E89,E111,E129,E149,E161)</f>
        <v>2249501.98</v>
      </c>
      <c r="F5" s="42">
        <f>SUM(F7,F27,F47,F69,F89,F111,F129,F149,F161)</f>
        <v>5607366.75</v>
      </c>
      <c r="G5" s="42">
        <f>G7+G27+G47+G69+G89+G111+G129+G149+G161</f>
        <v>9882124.7100000009</v>
      </c>
      <c r="H5" s="113" t="e">
        <f>H7+H27+#REF!+H69+H89+H111+H129+H149</f>
        <v>#REF!</v>
      </c>
      <c r="I5" s="113" t="e">
        <f>I7+I27+#REF!+I69+I89+I111+I129+I149</f>
        <v>#REF!</v>
      </c>
      <c r="K5" s="84"/>
      <c r="L5" s="84"/>
    </row>
    <row r="6" spans="2:12" hidden="1" x14ac:dyDescent="0.2">
      <c r="D6" s="45"/>
      <c r="E6" s="45"/>
      <c r="F6" s="45"/>
      <c r="G6" s="45"/>
      <c r="H6" s="43"/>
      <c r="I6" s="43"/>
      <c r="J6" s="43"/>
      <c r="L6" s="66"/>
    </row>
    <row r="7" spans="2:12" s="68" customFormat="1" x14ac:dyDescent="0.2">
      <c r="B7" s="48" t="s">
        <v>552</v>
      </c>
      <c r="D7" s="50">
        <f>SUM(D9:D25)</f>
        <v>1122106.7900000003</v>
      </c>
      <c r="E7" s="50">
        <f>SUM(E9:E25)</f>
        <v>1103550.25</v>
      </c>
      <c r="F7" s="50">
        <f>SUM(F9:F25)</f>
        <v>450707.68000000005</v>
      </c>
      <c r="G7" s="50">
        <f>SUM(G9:G25)</f>
        <v>2676364.7200000007</v>
      </c>
      <c r="H7" s="68">
        <f>SUM(H22:H26)</f>
        <v>1517000</v>
      </c>
      <c r="I7" s="68">
        <f>H7-G7</f>
        <v>-1159364.7200000007</v>
      </c>
      <c r="J7" s="100">
        <f>I7/H7</f>
        <v>-0.76424833223467414</v>
      </c>
      <c r="K7" s="114"/>
      <c r="L7" s="84"/>
    </row>
    <row r="8" spans="2:12" s="68" customFormat="1" hidden="1" x14ac:dyDescent="0.2">
      <c r="B8" s="48"/>
      <c r="D8" s="50"/>
      <c r="E8" s="50"/>
      <c r="F8" s="50"/>
      <c r="G8" s="50"/>
      <c r="J8" s="100"/>
      <c r="K8" s="50"/>
      <c r="L8" s="84"/>
    </row>
    <row r="9" spans="2:12" s="68" customFormat="1" x14ac:dyDescent="0.2">
      <c r="B9" s="48"/>
      <c r="C9" s="43" t="s">
        <v>553</v>
      </c>
      <c r="D9" s="53">
        <v>1125264.5900000001</v>
      </c>
      <c r="E9" s="53">
        <v>1097499.6200000001</v>
      </c>
      <c r="F9" s="53">
        <v>398036.78</v>
      </c>
      <c r="G9" s="53">
        <f>SUM(D9:F9)</f>
        <v>2620800.9900000002</v>
      </c>
      <c r="J9" s="100"/>
      <c r="K9" s="114"/>
      <c r="L9" s="84"/>
    </row>
    <row r="10" spans="2:12" s="68" customFormat="1" hidden="1" x14ac:dyDescent="0.2">
      <c r="B10" s="48"/>
      <c r="D10" s="50"/>
      <c r="E10" s="50"/>
      <c r="F10" s="50"/>
      <c r="G10" s="53">
        <f>SUM(D10:F10)</f>
        <v>0</v>
      </c>
      <c r="J10" s="100"/>
      <c r="K10" s="114"/>
      <c r="L10" s="84"/>
    </row>
    <row r="11" spans="2:12" s="68" customFormat="1" x14ac:dyDescent="0.2">
      <c r="B11" s="48"/>
      <c r="C11" s="43" t="s">
        <v>554</v>
      </c>
      <c r="D11" s="53">
        <v>3054.99</v>
      </c>
      <c r="E11" s="53">
        <v>2573.5100000000002</v>
      </c>
      <c r="F11" s="53">
        <v>7757.7</v>
      </c>
      <c r="G11" s="53">
        <f>SUM(D11:F11)</f>
        <v>13386.2</v>
      </c>
      <c r="J11" s="100"/>
      <c r="K11" s="114"/>
      <c r="L11" s="84"/>
    </row>
    <row r="12" spans="2:12" s="68" customFormat="1" hidden="1" x14ac:dyDescent="0.2">
      <c r="B12" s="48"/>
      <c r="D12" s="53"/>
      <c r="E12" s="53"/>
      <c r="F12" s="50"/>
      <c r="G12" s="50"/>
      <c r="J12" s="100"/>
      <c r="K12" s="114"/>
      <c r="L12" s="84"/>
    </row>
    <row r="13" spans="2:12" s="68" customFormat="1" hidden="1" x14ac:dyDescent="0.2">
      <c r="B13" s="48"/>
      <c r="C13" s="51" t="s">
        <v>555</v>
      </c>
      <c r="D13" s="53"/>
      <c r="E13" s="53"/>
      <c r="F13" s="50"/>
      <c r="G13" s="50"/>
      <c r="J13" s="100"/>
      <c r="K13" s="114"/>
      <c r="L13" s="84"/>
    </row>
    <row r="14" spans="2:12" s="68" customFormat="1" hidden="1" x14ac:dyDescent="0.2">
      <c r="B14" s="48"/>
      <c r="C14" s="52"/>
      <c r="D14" s="50"/>
      <c r="E14" s="50"/>
      <c r="F14" s="50"/>
      <c r="G14" s="50"/>
      <c r="J14" s="100"/>
      <c r="K14" s="114"/>
      <c r="L14" s="84"/>
    </row>
    <row r="15" spans="2:12" s="68" customFormat="1" x14ac:dyDescent="0.2">
      <c r="B15" s="48"/>
      <c r="C15" s="43" t="s">
        <v>556</v>
      </c>
      <c r="D15" s="53">
        <v>-8627.2199999999993</v>
      </c>
      <c r="E15" s="53">
        <v>601.48</v>
      </c>
      <c r="F15" s="53">
        <v>29040.19</v>
      </c>
      <c r="G15" s="53">
        <f>SUM(D15:F15)</f>
        <v>21014.449999999997</v>
      </c>
      <c r="J15" s="100"/>
      <c r="K15" s="114"/>
      <c r="L15" s="84"/>
    </row>
    <row r="16" spans="2:12" s="68" customFormat="1" hidden="1" x14ac:dyDescent="0.2">
      <c r="B16" s="48"/>
      <c r="D16" s="50"/>
      <c r="E16" s="50"/>
      <c r="F16" s="50"/>
      <c r="G16" s="50"/>
      <c r="J16" s="100"/>
      <c r="K16" s="114"/>
      <c r="L16" s="84"/>
    </row>
    <row r="17" spans="2:12" s="68" customFormat="1" x14ac:dyDescent="0.2">
      <c r="B17" s="48"/>
      <c r="C17" s="43" t="s">
        <v>557</v>
      </c>
      <c r="D17" s="53">
        <v>2210.0700000000002</v>
      </c>
      <c r="E17" s="53">
        <v>2760.41</v>
      </c>
      <c r="F17" s="53">
        <v>7623.45</v>
      </c>
      <c r="G17" s="53">
        <f>SUM(D17:F17)</f>
        <v>12593.93</v>
      </c>
      <c r="J17" s="100"/>
      <c r="K17" s="114"/>
      <c r="L17" s="84"/>
    </row>
    <row r="18" spans="2:12" s="68" customFormat="1" hidden="1" x14ac:dyDescent="0.2">
      <c r="B18" s="48"/>
      <c r="D18" s="50"/>
      <c r="E18" s="50"/>
      <c r="F18" s="50"/>
      <c r="G18" s="53">
        <f>SUM(D18:F18)</f>
        <v>0</v>
      </c>
      <c r="J18" s="100"/>
      <c r="K18" s="114"/>
      <c r="L18" s="84"/>
    </row>
    <row r="19" spans="2:12" s="68" customFormat="1" x14ac:dyDescent="0.2">
      <c r="B19" s="48"/>
      <c r="C19" s="43" t="s">
        <v>558</v>
      </c>
      <c r="D19" s="53">
        <v>370.59</v>
      </c>
      <c r="E19" s="53">
        <v>0</v>
      </c>
      <c r="F19" s="71">
        <v>0</v>
      </c>
      <c r="G19" s="53">
        <f>SUM(D19:F19)</f>
        <v>370.59</v>
      </c>
      <c r="J19" s="100"/>
      <c r="K19" s="114"/>
      <c r="L19" s="84"/>
    </row>
    <row r="20" spans="2:12" s="68" customFormat="1" hidden="1" x14ac:dyDescent="0.2">
      <c r="B20" s="48"/>
      <c r="D20" s="53"/>
      <c r="E20" s="50"/>
      <c r="F20" s="50"/>
      <c r="G20" s="53">
        <f>SUM(D20:F20)</f>
        <v>0</v>
      </c>
      <c r="J20" s="100"/>
      <c r="K20" s="114"/>
      <c r="L20" s="84"/>
    </row>
    <row r="21" spans="2:12" s="68" customFormat="1" x14ac:dyDescent="0.2">
      <c r="B21" s="48"/>
      <c r="C21" s="43" t="s">
        <v>559</v>
      </c>
      <c r="D21" s="53">
        <v>0</v>
      </c>
      <c r="E21" s="50">
        <v>0</v>
      </c>
      <c r="F21" s="71">
        <v>7966.17</v>
      </c>
      <c r="G21" s="53">
        <f>SUM(D21:F21)</f>
        <v>7966.17</v>
      </c>
      <c r="J21" s="100"/>
      <c r="K21" s="114"/>
      <c r="L21" s="84"/>
    </row>
    <row r="22" spans="2:12" s="43" customFormat="1" hidden="1" x14ac:dyDescent="0.2">
      <c r="B22" s="32"/>
      <c r="C22" s="68"/>
      <c r="D22" s="50"/>
      <c r="E22" s="50"/>
      <c r="F22" s="50"/>
      <c r="G22" s="50"/>
      <c r="H22" s="67">
        <v>29000</v>
      </c>
      <c r="I22" s="43">
        <f>H22-G23</f>
        <v>28767.61</v>
      </c>
      <c r="J22" s="55">
        <f>I22/H22</f>
        <v>0.99198655172413797</v>
      </c>
      <c r="K22" s="114"/>
      <c r="L22" s="84"/>
    </row>
    <row r="23" spans="2:12" s="43" customFormat="1" x14ac:dyDescent="0.2">
      <c r="B23" s="32"/>
      <c r="C23" s="43" t="s">
        <v>560</v>
      </c>
      <c r="D23" s="53">
        <v>-166.23</v>
      </c>
      <c r="E23" s="53">
        <v>115.23</v>
      </c>
      <c r="F23" s="53">
        <v>283.39</v>
      </c>
      <c r="G23" s="53">
        <f>SUM(D23:F23)</f>
        <v>232.39</v>
      </c>
      <c r="H23" s="67"/>
      <c r="J23" s="55"/>
      <c r="K23" s="114"/>
      <c r="L23" s="84"/>
    </row>
    <row r="24" spans="2:12" s="43" customFormat="1" hidden="1" x14ac:dyDescent="0.2">
      <c r="B24" s="32"/>
      <c r="D24" s="53"/>
      <c r="E24" s="53"/>
      <c r="F24" s="53"/>
      <c r="G24" s="53"/>
      <c r="H24" s="67"/>
      <c r="J24" s="55"/>
      <c r="K24" s="45"/>
      <c r="L24" s="84"/>
    </row>
    <row r="25" spans="2:12" s="43" customFormat="1" hidden="1" x14ac:dyDescent="0.2">
      <c r="B25" s="32"/>
      <c r="C25" s="51" t="s">
        <v>561</v>
      </c>
      <c r="D25" s="53"/>
      <c r="E25" s="53"/>
      <c r="F25" s="53"/>
      <c r="G25" s="53"/>
      <c r="H25" s="67"/>
      <c r="J25" s="55"/>
      <c r="K25" s="45"/>
      <c r="L25" s="84"/>
    </row>
    <row r="26" spans="2:12" s="43" customFormat="1" hidden="1" x14ac:dyDescent="0.2">
      <c r="B26" s="32"/>
      <c r="D26" s="53"/>
      <c r="E26" s="53"/>
      <c r="F26" s="53"/>
      <c r="G26" s="53"/>
      <c r="H26" s="67">
        <v>1488000</v>
      </c>
      <c r="I26" s="43">
        <f>H26-G15</f>
        <v>1466985.55</v>
      </c>
      <c r="J26" s="55">
        <f>I26/H26</f>
        <v>0.98587738575268824</v>
      </c>
      <c r="K26" s="45"/>
      <c r="L26" s="84"/>
    </row>
    <row r="27" spans="2:12" s="68" customFormat="1" x14ac:dyDescent="0.2">
      <c r="B27" s="48" t="s">
        <v>562</v>
      </c>
      <c r="D27" s="50">
        <f>SUM(D29:D45)</f>
        <v>129225.34</v>
      </c>
      <c r="E27" s="50">
        <f>SUM(E29:E45)</f>
        <v>11117.02</v>
      </c>
      <c r="F27" s="50">
        <f>SUM(F29:F45)</f>
        <v>839281.75</v>
      </c>
      <c r="G27" s="50">
        <f>SUM(G29:G45)</f>
        <v>979624.11</v>
      </c>
      <c r="H27" s="68">
        <v>588000</v>
      </c>
      <c r="I27" s="68">
        <f>H27-G27</f>
        <v>-391624.11</v>
      </c>
      <c r="J27" s="100">
        <f>I27/H27</f>
        <v>-0.66602739795918364</v>
      </c>
      <c r="K27" s="114"/>
      <c r="L27" s="84"/>
    </row>
    <row r="28" spans="2:12" s="43" customFormat="1" hidden="1" x14ac:dyDescent="0.2">
      <c r="B28" s="32"/>
      <c r="D28" s="53"/>
      <c r="E28" s="53"/>
      <c r="F28" s="53"/>
      <c r="G28" s="53"/>
      <c r="H28" s="67"/>
      <c r="J28" s="55"/>
      <c r="K28" s="115"/>
      <c r="L28" s="84"/>
    </row>
    <row r="29" spans="2:12" s="43" customFormat="1" hidden="1" x14ac:dyDescent="0.2">
      <c r="B29" s="32"/>
      <c r="C29" s="51" t="s">
        <v>563</v>
      </c>
      <c r="D29" s="53"/>
      <c r="E29" s="53"/>
      <c r="F29" s="53"/>
      <c r="G29" s="53"/>
      <c r="H29" s="67"/>
      <c r="J29" s="55"/>
      <c r="K29" s="115"/>
      <c r="L29" s="84"/>
    </row>
    <row r="30" spans="2:12" s="43" customFormat="1" hidden="1" x14ac:dyDescent="0.2">
      <c r="B30" s="32"/>
      <c r="D30" s="53"/>
      <c r="E30" s="53"/>
      <c r="F30" s="53"/>
      <c r="G30" s="53"/>
      <c r="H30" s="67"/>
      <c r="J30" s="55"/>
      <c r="K30" s="115"/>
      <c r="L30" s="84"/>
    </row>
    <row r="31" spans="2:12" s="43" customFormat="1" x14ac:dyDescent="0.2">
      <c r="B31" s="32"/>
      <c r="C31" s="43" t="s">
        <v>564</v>
      </c>
      <c r="D31" s="53">
        <v>0</v>
      </c>
      <c r="E31" s="53">
        <v>0</v>
      </c>
      <c r="F31" s="53">
        <v>186454.34</v>
      </c>
      <c r="G31" s="53">
        <f t="shared" ref="G31:G45" si="0">SUM(D31:F31)</f>
        <v>186454.34</v>
      </c>
      <c r="H31" s="67"/>
      <c r="J31" s="55"/>
      <c r="K31" s="115"/>
      <c r="L31" s="84"/>
    </row>
    <row r="32" spans="2:12" s="43" customFormat="1" hidden="1" x14ac:dyDescent="0.2">
      <c r="B32" s="32"/>
      <c r="D32" s="53"/>
      <c r="E32" s="53"/>
      <c r="F32" s="53"/>
      <c r="G32" s="53">
        <f t="shared" si="0"/>
        <v>0</v>
      </c>
      <c r="H32" s="67"/>
      <c r="J32" s="55"/>
      <c r="K32" s="115"/>
      <c r="L32" s="84"/>
    </row>
    <row r="33" spans="2:12" s="43" customFormat="1" x14ac:dyDescent="0.2">
      <c r="B33" s="32"/>
      <c r="C33" s="43" t="s">
        <v>565</v>
      </c>
      <c r="D33" s="53">
        <v>0</v>
      </c>
      <c r="E33" s="53">
        <v>0</v>
      </c>
      <c r="F33" s="53">
        <v>205634.33</v>
      </c>
      <c r="G33" s="53">
        <f t="shared" si="0"/>
        <v>205634.33</v>
      </c>
      <c r="H33" s="67">
        <v>588000</v>
      </c>
      <c r="I33" s="43">
        <f>H33-G33</f>
        <v>382365.67000000004</v>
      </c>
      <c r="J33" s="55">
        <f>I33/H33</f>
        <v>0.65028175170068037</v>
      </c>
      <c r="K33" s="115"/>
      <c r="L33" s="84"/>
    </row>
    <row r="34" spans="2:12" hidden="1" x14ac:dyDescent="0.2">
      <c r="D34" s="45"/>
      <c r="E34" s="45"/>
      <c r="F34" s="45"/>
      <c r="G34" s="53">
        <f t="shared" si="0"/>
        <v>0</v>
      </c>
      <c r="H34" s="43"/>
      <c r="I34" s="43"/>
      <c r="J34" s="43"/>
      <c r="K34" s="115"/>
      <c r="L34" s="84"/>
    </row>
    <row r="35" spans="2:12" hidden="1" x14ac:dyDescent="0.2">
      <c r="C35" s="51" t="s">
        <v>566</v>
      </c>
      <c r="D35" s="45"/>
      <c r="E35" s="45"/>
      <c r="F35" s="45"/>
      <c r="G35" s="53">
        <f t="shared" si="0"/>
        <v>0</v>
      </c>
      <c r="H35" s="43"/>
      <c r="I35" s="43"/>
      <c r="J35" s="43"/>
      <c r="K35" s="115"/>
      <c r="L35" s="84"/>
    </row>
    <row r="36" spans="2:12" hidden="1" x14ac:dyDescent="0.2">
      <c r="D36" s="45"/>
      <c r="E36" s="45"/>
      <c r="F36" s="45"/>
      <c r="G36" s="53">
        <f t="shared" si="0"/>
        <v>0</v>
      </c>
      <c r="H36" s="43"/>
      <c r="I36" s="43"/>
      <c r="J36" s="43"/>
      <c r="K36" s="115"/>
      <c r="L36" s="84"/>
    </row>
    <row r="37" spans="2:12" x14ac:dyDescent="0.2">
      <c r="C37" s="43" t="s">
        <v>567</v>
      </c>
      <c r="D37" s="45">
        <v>0</v>
      </c>
      <c r="E37" s="45">
        <v>0</v>
      </c>
      <c r="F37" s="45">
        <v>0</v>
      </c>
      <c r="G37" s="53">
        <f t="shared" si="0"/>
        <v>0</v>
      </c>
      <c r="H37" s="43"/>
      <c r="I37" s="43"/>
      <c r="J37" s="43"/>
      <c r="K37" s="115"/>
      <c r="L37" s="84"/>
    </row>
    <row r="38" spans="2:12" hidden="1" x14ac:dyDescent="0.2">
      <c r="D38" s="45"/>
      <c r="E38" s="45"/>
      <c r="F38" s="45"/>
      <c r="G38" s="53">
        <f t="shared" si="0"/>
        <v>0</v>
      </c>
      <c r="H38" s="43"/>
      <c r="I38" s="43"/>
      <c r="J38" s="43"/>
      <c r="K38" s="115"/>
      <c r="L38" s="84"/>
    </row>
    <row r="39" spans="2:12" x14ac:dyDescent="0.2">
      <c r="C39" s="43" t="s">
        <v>568</v>
      </c>
      <c r="D39" s="45">
        <v>0</v>
      </c>
      <c r="E39" s="45">
        <v>4446.8100000000004</v>
      </c>
      <c r="F39" s="45">
        <v>0</v>
      </c>
      <c r="G39" s="53">
        <f t="shared" si="0"/>
        <v>4446.8100000000004</v>
      </c>
      <c r="H39" s="43"/>
      <c r="I39" s="43"/>
      <c r="J39" s="43"/>
      <c r="K39" s="115"/>
      <c r="L39" s="84"/>
    </row>
    <row r="40" spans="2:12" hidden="1" x14ac:dyDescent="0.2">
      <c r="D40" s="45"/>
      <c r="E40" s="45"/>
      <c r="F40" s="45"/>
      <c r="G40" s="53">
        <f t="shared" si="0"/>
        <v>0</v>
      </c>
      <c r="H40" s="43"/>
      <c r="I40" s="43"/>
      <c r="J40" s="43"/>
      <c r="K40" s="115"/>
      <c r="L40" s="84"/>
    </row>
    <row r="41" spans="2:12" hidden="1" x14ac:dyDescent="0.2">
      <c r="C41" s="51" t="s">
        <v>569</v>
      </c>
      <c r="D41" s="45"/>
      <c r="E41" s="45"/>
      <c r="F41" s="45"/>
      <c r="G41" s="53">
        <f t="shared" si="0"/>
        <v>0</v>
      </c>
      <c r="H41" s="43"/>
      <c r="I41" s="43"/>
      <c r="J41" s="43"/>
      <c r="K41" s="115"/>
      <c r="L41" s="84"/>
    </row>
    <row r="42" spans="2:12" hidden="1" x14ac:dyDescent="0.2">
      <c r="D42" s="45"/>
      <c r="E42" s="45"/>
      <c r="F42" s="45"/>
      <c r="G42" s="53">
        <f t="shared" si="0"/>
        <v>0</v>
      </c>
      <c r="H42" s="43"/>
      <c r="I42" s="43"/>
      <c r="J42" s="43"/>
      <c r="K42" s="115"/>
      <c r="L42" s="84"/>
    </row>
    <row r="43" spans="2:12" hidden="1" x14ac:dyDescent="0.2">
      <c r="C43" s="51" t="s">
        <v>570</v>
      </c>
      <c r="D43" s="45"/>
      <c r="E43" s="45"/>
      <c r="F43" s="45"/>
      <c r="G43" s="53">
        <f t="shared" si="0"/>
        <v>0</v>
      </c>
      <c r="H43" s="43"/>
      <c r="I43" s="43"/>
      <c r="J43" s="43"/>
      <c r="K43" s="115"/>
      <c r="L43" s="84"/>
    </row>
    <row r="44" spans="2:12" hidden="1" x14ac:dyDescent="0.2">
      <c r="D44" s="45"/>
      <c r="E44" s="45"/>
      <c r="F44" s="45"/>
      <c r="G44" s="53">
        <f t="shared" si="0"/>
        <v>0</v>
      </c>
      <c r="H44" s="43"/>
      <c r="I44" s="43"/>
      <c r="J44" s="43"/>
      <c r="K44" s="115"/>
      <c r="L44" s="84"/>
    </row>
    <row r="45" spans="2:12" x14ac:dyDescent="0.2">
      <c r="C45" s="43" t="s">
        <v>571</v>
      </c>
      <c r="D45" s="45">
        <v>129225.34</v>
      </c>
      <c r="E45" s="45">
        <v>6670.21</v>
      </c>
      <c r="F45" s="45">
        <v>447193.08</v>
      </c>
      <c r="G45" s="53">
        <f t="shared" si="0"/>
        <v>583088.63</v>
      </c>
      <c r="H45" s="43"/>
      <c r="I45" s="43"/>
      <c r="J45" s="43"/>
      <c r="K45" s="115"/>
      <c r="L45" s="84"/>
    </row>
    <row r="46" spans="2:12" hidden="1" x14ac:dyDescent="0.2">
      <c r="D46" s="45"/>
      <c r="E46" s="45"/>
      <c r="F46" s="45"/>
      <c r="G46" s="45"/>
      <c r="H46" s="43"/>
      <c r="I46" s="43"/>
      <c r="J46" s="43"/>
      <c r="K46" s="116"/>
      <c r="L46" s="84"/>
    </row>
    <row r="47" spans="2:12" x14ac:dyDescent="0.2">
      <c r="B47" s="48" t="s">
        <v>572</v>
      </c>
      <c r="C47" s="68"/>
      <c r="D47" s="117">
        <f>SUM(D50:D67)</f>
        <v>243431.27</v>
      </c>
      <c r="E47" s="117">
        <f>SUM(E50:E67)</f>
        <v>117005.43</v>
      </c>
      <c r="F47" s="117">
        <f>SUM(F50:F67)</f>
        <v>370461.83</v>
      </c>
      <c r="G47" s="117">
        <f>SUM(G50:G67)</f>
        <v>730898.53</v>
      </c>
      <c r="H47" s="43"/>
      <c r="I47" s="43"/>
      <c r="J47" s="43"/>
      <c r="K47" s="116"/>
      <c r="L47" s="84"/>
    </row>
    <row r="48" spans="2:12" x14ac:dyDescent="0.2">
      <c r="B48" s="48" t="s">
        <v>573</v>
      </c>
      <c r="C48" s="68"/>
      <c r="D48" s="45"/>
      <c r="E48" s="45"/>
      <c r="F48" s="45"/>
      <c r="G48" s="45"/>
      <c r="H48" s="43"/>
      <c r="I48" s="43"/>
      <c r="J48" s="43"/>
      <c r="K48" s="116"/>
      <c r="L48" s="84"/>
    </row>
    <row r="49" spans="2:12" hidden="1" x14ac:dyDescent="0.2">
      <c r="B49" s="48"/>
      <c r="C49" s="68"/>
      <c r="D49" s="45"/>
      <c r="E49" s="45"/>
      <c r="F49" s="45"/>
      <c r="G49" s="45"/>
      <c r="H49" s="43"/>
      <c r="I49" s="43"/>
      <c r="J49" s="43"/>
      <c r="K49" s="116"/>
      <c r="L49" s="84"/>
    </row>
    <row r="50" spans="2:12" x14ac:dyDescent="0.2">
      <c r="C50" s="43" t="s">
        <v>574</v>
      </c>
      <c r="D50" s="45">
        <v>235269.02</v>
      </c>
      <c r="E50" s="45">
        <v>117005.43</v>
      </c>
      <c r="F50" s="45">
        <v>311800.83</v>
      </c>
      <c r="G50" s="45">
        <f>SUM(D50:F50)</f>
        <v>664075.28</v>
      </c>
      <c r="H50" s="43"/>
      <c r="I50" s="43"/>
      <c r="J50" s="43"/>
      <c r="K50" s="116"/>
      <c r="L50" s="84"/>
    </row>
    <row r="51" spans="2:12" hidden="1" x14ac:dyDescent="0.2">
      <c r="D51" s="45"/>
      <c r="E51" s="45"/>
      <c r="F51" s="45"/>
      <c r="G51" s="45"/>
      <c r="H51" s="43"/>
      <c r="I51" s="43"/>
      <c r="J51" s="43"/>
      <c r="K51" s="116"/>
      <c r="L51" s="84"/>
    </row>
    <row r="52" spans="2:12" x14ac:dyDescent="0.2">
      <c r="C52" s="43" t="s">
        <v>575</v>
      </c>
      <c r="D52" s="45">
        <v>0</v>
      </c>
      <c r="E52" s="45">
        <v>0</v>
      </c>
      <c r="F52" s="45">
        <v>26048.240000000002</v>
      </c>
      <c r="G52" s="45">
        <f>SUM(D52:F52)</f>
        <v>26048.240000000002</v>
      </c>
      <c r="H52" s="43"/>
      <c r="I52" s="43"/>
      <c r="J52" s="43"/>
      <c r="K52" s="116"/>
      <c r="L52" s="84"/>
    </row>
    <row r="53" spans="2:12" hidden="1" x14ac:dyDescent="0.2">
      <c r="D53" s="45"/>
      <c r="E53" s="45"/>
      <c r="F53" s="45"/>
      <c r="G53" s="45">
        <f>SUM(D53:F53)</f>
        <v>0</v>
      </c>
      <c r="H53" s="43"/>
      <c r="I53" s="43"/>
      <c r="J53" s="43"/>
      <c r="K53" s="116"/>
      <c r="L53" s="84"/>
    </row>
    <row r="54" spans="2:12" x14ac:dyDescent="0.2">
      <c r="C54" s="43" t="s">
        <v>576</v>
      </c>
      <c r="D54" s="45">
        <v>0</v>
      </c>
      <c r="E54" s="45">
        <v>0</v>
      </c>
      <c r="F54" s="45">
        <v>0</v>
      </c>
      <c r="G54" s="45">
        <f>SUM(D54:F54)</f>
        <v>0</v>
      </c>
      <c r="H54" s="43"/>
      <c r="I54" s="43"/>
      <c r="J54" s="43"/>
      <c r="K54" s="116"/>
      <c r="L54" s="84"/>
    </row>
    <row r="55" spans="2:12" x14ac:dyDescent="0.2">
      <c r="C55" s="43" t="s">
        <v>577</v>
      </c>
      <c r="D55" s="45"/>
      <c r="E55" s="45"/>
      <c r="F55" s="45"/>
      <c r="G55" s="45"/>
      <c r="H55" s="43"/>
      <c r="I55" s="43"/>
      <c r="J55" s="43"/>
      <c r="K55" s="116"/>
      <c r="L55" s="84"/>
    </row>
    <row r="56" spans="2:12" hidden="1" x14ac:dyDescent="0.2">
      <c r="D56" s="45"/>
      <c r="E56" s="45"/>
      <c r="F56" s="45"/>
      <c r="G56" s="45">
        <f t="shared" ref="G56:G67" si="1">SUM(D56:F56)</f>
        <v>0</v>
      </c>
      <c r="H56" s="43"/>
      <c r="I56" s="43"/>
      <c r="J56" s="43"/>
      <c r="K56" s="116"/>
      <c r="L56" s="84"/>
    </row>
    <row r="57" spans="2:12" x14ac:dyDescent="0.2">
      <c r="C57" s="43" t="s">
        <v>578</v>
      </c>
      <c r="D57" s="45">
        <v>4631.8</v>
      </c>
      <c r="E57" s="45">
        <v>0</v>
      </c>
      <c r="F57" s="45">
        <v>14531.53</v>
      </c>
      <c r="G57" s="45">
        <f t="shared" si="1"/>
        <v>19163.330000000002</v>
      </c>
      <c r="H57" s="43"/>
      <c r="I57" s="43"/>
      <c r="J57" s="43"/>
      <c r="K57" s="116"/>
      <c r="L57" s="84"/>
    </row>
    <row r="58" spans="2:12" hidden="1" x14ac:dyDescent="0.2">
      <c r="D58" s="45"/>
      <c r="E58" s="45"/>
      <c r="F58" s="45"/>
      <c r="G58" s="45">
        <f t="shared" si="1"/>
        <v>0</v>
      </c>
      <c r="H58" s="43"/>
      <c r="I58" s="43"/>
      <c r="J58" s="43"/>
      <c r="K58" s="116"/>
      <c r="L58" s="84"/>
    </row>
    <row r="59" spans="2:12" hidden="1" x14ac:dyDescent="0.2">
      <c r="C59" s="51" t="s">
        <v>579</v>
      </c>
      <c r="D59" s="45"/>
      <c r="E59" s="45"/>
      <c r="F59" s="45"/>
      <c r="G59" s="45">
        <f t="shared" si="1"/>
        <v>0</v>
      </c>
      <c r="H59" s="43"/>
      <c r="I59" s="43"/>
      <c r="J59" s="43"/>
      <c r="K59" s="116"/>
      <c r="L59" s="84"/>
    </row>
    <row r="60" spans="2:12" hidden="1" x14ac:dyDescent="0.2">
      <c r="D60" s="45"/>
      <c r="E60" s="45"/>
      <c r="F60" s="45"/>
      <c r="G60" s="45">
        <f t="shared" si="1"/>
        <v>0</v>
      </c>
      <c r="H60" s="43"/>
      <c r="I60" s="43"/>
      <c r="J60" s="43"/>
      <c r="K60" s="116"/>
      <c r="L60" s="84"/>
    </row>
    <row r="61" spans="2:12" x14ac:dyDescent="0.2">
      <c r="C61" s="43" t="s">
        <v>580</v>
      </c>
      <c r="D61" s="45">
        <v>3530.45</v>
      </c>
      <c r="E61" s="45">
        <v>0</v>
      </c>
      <c r="F61" s="45">
        <v>18081.23</v>
      </c>
      <c r="G61" s="45">
        <f t="shared" si="1"/>
        <v>21611.68</v>
      </c>
      <c r="H61" s="43"/>
      <c r="I61" s="43"/>
      <c r="J61" s="43"/>
      <c r="K61" s="116"/>
      <c r="L61" s="84"/>
    </row>
    <row r="62" spans="2:12" hidden="1" x14ac:dyDescent="0.2">
      <c r="D62" s="45"/>
      <c r="E62" s="45"/>
      <c r="F62" s="45"/>
      <c r="G62" s="45">
        <f t="shared" si="1"/>
        <v>0</v>
      </c>
      <c r="H62" s="43"/>
      <c r="I62" s="43"/>
      <c r="J62" s="43"/>
      <c r="K62" s="116"/>
      <c r="L62" s="84"/>
    </row>
    <row r="63" spans="2:12" hidden="1" x14ac:dyDescent="0.2">
      <c r="C63" s="51" t="s">
        <v>581</v>
      </c>
      <c r="D63" s="45"/>
      <c r="E63" s="45"/>
      <c r="F63" s="45"/>
      <c r="G63" s="45">
        <f t="shared" si="1"/>
        <v>0</v>
      </c>
      <c r="H63" s="43"/>
      <c r="I63" s="43"/>
      <c r="J63" s="43"/>
      <c r="K63" s="116"/>
      <c r="L63" s="84"/>
    </row>
    <row r="64" spans="2:12" hidden="1" x14ac:dyDescent="0.2">
      <c r="D64" s="45"/>
      <c r="E64" s="45"/>
      <c r="F64" s="45"/>
      <c r="G64" s="45">
        <f t="shared" si="1"/>
        <v>0</v>
      </c>
      <c r="H64" s="43"/>
      <c r="I64" s="43"/>
      <c r="J64" s="43"/>
      <c r="K64" s="116"/>
      <c r="L64" s="84"/>
    </row>
    <row r="65" spans="2:12" hidden="1" x14ac:dyDescent="0.2">
      <c r="C65" s="51" t="s">
        <v>582</v>
      </c>
      <c r="D65" s="45"/>
      <c r="E65" s="45"/>
      <c r="F65" s="45"/>
      <c r="G65" s="45">
        <f t="shared" si="1"/>
        <v>0</v>
      </c>
      <c r="H65" s="43"/>
      <c r="I65" s="43"/>
      <c r="J65" s="43"/>
      <c r="K65" s="116"/>
      <c r="L65" s="84"/>
    </row>
    <row r="66" spans="2:12" hidden="1" x14ac:dyDescent="0.2">
      <c r="D66" s="45"/>
      <c r="E66" s="45"/>
      <c r="F66" s="45"/>
      <c r="G66" s="45">
        <f t="shared" si="1"/>
        <v>0</v>
      </c>
      <c r="H66" s="43"/>
      <c r="I66" s="43"/>
      <c r="J66" s="43"/>
      <c r="K66" s="116"/>
      <c r="L66" s="84"/>
    </row>
    <row r="67" spans="2:12" x14ac:dyDescent="0.2">
      <c r="C67" s="43" t="s">
        <v>583</v>
      </c>
      <c r="D67" s="45">
        <v>0</v>
      </c>
      <c r="E67" s="45">
        <v>0</v>
      </c>
      <c r="F67" s="45">
        <v>0</v>
      </c>
      <c r="G67" s="45">
        <f t="shared" si="1"/>
        <v>0</v>
      </c>
      <c r="H67" s="43"/>
      <c r="I67" s="43"/>
      <c r="J67" s="43"/>
      <c r="K67" s="116"/>
      <c r="L67" s="84"/>
    </row>
    <row r="68" spans="2:12" hidden="1" x14ac:dyDescent="0.2">
      <c r="D68" s="45"/>
      <c r="E68" s="45"/>
      <c r="F68" s="45"/>
      <c r="G68" s="45"/>
      <c r="H68" s="43"/>
      <c r="I68" s="43"/>
      <c r="J68" s="43"/>
      <c r="K68" s="116"/>
      <c r="L68" s="84"/>
    </row>
    <row r="69" spans="2:12" s="68" customFormat="1" x14ac:dyDescent="0.2">
      <c r="B69" s="48" t="s">
        <v>584</v>
      </c>
      <c r="D69" s="50">
        <f>SUM(D71:D87)</f>
        <v>95898.340000000011</v>
      </c>
      <c r="E69" s="50">
        <f>SUM(E71:E87)</f>
        <v>142256.16</v>
      </c>
      <c r="F69" s="50">
        <f>SUM(F71:F87)</f>
        <v>430054.57999999996</v>
      </c>
      <c r="G69" s="50">
        <f>SUM(G71:G87)</f>
        <v>668209.08000000007</v>
      </c>
      <c r="H69" s="68">
        <v>5304000</v>
      </c>
      <c r="I69" s="68">
        <f>H69-G69</f>
        <v>4635790.92</v>
      </c>
      <c r="J69" s="100">
        <f>I69/H69</f>
        <v>0.87401789592760182</v>
      </c>
      <c r="K69" s="114"/>
      <c r="L69" s="84"/>
    </row>
    <row r="70" spans="2:12" s="68" customFormat="1" hidden="1" x14ac:dyDescent="0.2">
      <c r="B70" s="48"/>
      <c r="D70" s="50"/>
      <c r="E70" s="50"/>
      <c r="F70" s="50"/>
      <c r="G70" s="50"/>
      <c r="J70" s="100"/>
      <c r="K70" s="114"/>
      <c r="L70" s="84"/>
    </row>
    <row r="71" spans="2:12" s="68" customFormat="1" x14ac:dyDescent="0.2">
      <c r="B71" s="48"/>
      <c r="C71" s="43" t="s">
        <v>585</v>
      </c>
      <c r="D71" s="53">
        <v>85518.39</v>
      </c>
      <c r="E71" s="53">
        <v>135774.25</v>
      </c>
      <c r="F71" s="53">
        <v>144354.42000000001</v>
      </c>
      <c r="G71" s="53">
        <f t="shared" ref="G71:G77" si="2">SUM(D71:F71)</f>
        <v>365647.06000000006</v>
      </c>
      <c r="J71" s="100"/>
      <c r="K71" s="114"/>
      <c r="L71" s="84"/>
    </row>
    <row r="72" spans="2:12" s="68" customFormat="1" hidden="1" x14ac:dyDescent="0.2">
      <c r="B72" s="48"/>
      <c r="D72" s="50"/>
      <c r="E72" s="50"/>
      <c r="F72" s="50"/>
      <c r="G72" s="53">
        <f t="shared" si="2"/>
        <v>0</v>
      </c>
      <c r="J72" s="100"/>
      <c r="K72" s="114"/>
      <c r="L72" s="84"/>
    </row>
    <row r="73" spans="2:12" s="68" customFormat="1" hidden="1" x14ac:dyDescent="0.2">
      <c r="B73" s="48"/>
      <c r="C73" s="51" t="s">
        <v>586</v>
      </c>
      <c r="D73" s="50"/>
      <c r="E73" s="50"/>
      <c r="F73" s="50"/>
      <c r="G73" s="53">
        <f t="shared" si="2"/>
        <v>0</v>
      </c>
      <c r="J73" s="100"/>
      <c r="K73" s="114"/>
      <c r="L73" s="84"/>
    </row>
    <row r="74" spans="2:12" s="68" customFormat="1" hidden="1" x14ac:dyDescent="0.2">
      <c r="B74" s="48"/>
      <c r="D74" s="50"/>
      <c r="E74" s="50"/>
      <c r="F74" s="50"/>
      <c r="G74" s="53">
        <f t="shared" si="2"/>
        <v>0</v>
      </c>
      <c r="J74" s="100"/>
      <c r="K74" s="114"/>
      <c r="L74" s="84"/>
    </row>
    <row r="75" spans="2:12" s="68" customFormat="1" hidden="1" x14ac:dyDescent="0.2">
      <c r="B75" s="48"/>
      <c r="C75" s="51" t="s">
        <v>587</v>
      </c>
      <c r="D75" s="50"/>
      <c r="E75" s="50"/>
      <c r="F75" s="50"/>
      <c r="G75" s="53">
        <f t="shared" si="2"/>
        <v>0</v>
      </c>
      <c r="J75" s="100"/>
      <c r="K75" s="114"/>
      <c r="L75" s="84"/>
    </row>
    <row r="76" spans="2:12" s="68" customFormat="1" hidden="1" x14ac:dyDescent="0.2">
      <c r="B76" s="48"/>
      <c r="D76" s="50"/>
      <c r="E76" s="50"/>
      <c r="F76" s="50"/>
      <c r="G76" s="53">
        <f t="shared" si="2"/>
        <v>0</v>
      </c>
      <c r="J76" s="100"/>
      <c r="K76" s="114"/>
      <c r="L76" s="84"/>
    </row>
    <row r="77" spans="2:12" s="68" customFormat="1" x14ac:dyDescent="0.2">
      <c r="B77" s="48"/>
      <c r="C77" s="43" t="s">
        <v>588</v>
      </c>
      <c r="D77" s="71">
        <v>0</v>
      </c>
      <c r="E77" s="71">
        <v>0</v>
      </c>
      <c r="F77" s="71">
        <v>0</v>
      </c>
      <c r="G77" s="53">
        <f t="shared" si="2"/>
        <v>0</v>
      </c>
      <c r="J77" s="100"/>
      <c r="K77" s="114"/>
      <c r="L77" s="84"/>
    </row>
    <row r="78" spans="2:12" s="68" customFormat="1" hidden="1" x14ac:dyDescent="0.2">
      <c r="B78" s="48"/>
      <c r="D78" s="50"/>
      <c r="E78" s="50"/>
      <c r="F78" s="50"/>
      <c r="G78" s="50"/>
      <c r="J78" s="100"/>
      <c r="K78" s="114"/>
      <c r="L78" s="84"/>
    </row>
    <row r="79" spans="2:12" s="68" customFormat="1" x14ac:dyDescent="0.2">
      <c r="B79" s="48"/>
      <c r="C79" s="43" t="s">
        <v>589</v>
      </c>
      <c r="D79" s="53">
        <v>0</v>
      </c>
      <c r="E79" s="53">
        <v>0</v>
      </c>
      <c r="F79" s="53">
        <v>0</v>
      </c>
      <c r="G79" s="53">
        <f t="shared" ref="G79:G85" si="3">SUM(D79:F79)</f>
        <v>0</v>
      </c>
      <c r="J79" s="100"/>
      <c r="K79" s="114"/>
      <c r="L79" s="84"/>
    </row>
    <row r="80" spans="2:12" s="68" customFormat="1" hidden="1" x14ac:dyDescent="0.2">
      <c r="B80" s="48"/>
      <c r="D80" s="50"/>
      <c r="E80" s="50"/>
      <c r="F80" s="50"/>
      <c r="G80" s="53">
        <f t="shared" si="3"/>
        <v>0</v>
      </c>
      <c r="J80" s="100"/>
      <c r="K80" s="114"/>
      <c r="L80" s="84"/>
    </row>
    <row r="81" spans="2:12" s="43" customFormat="1" hidden="1" x14ac:dyDescent="0.2">
      <c r="B81" s="32"/>
      <c r="C81" s="43" t="s">
        <v>590</v>
      </c>
      <c r="D81" s="53">
        <v>0</v>
      </c>
      <c r="E81" s="50">
        <v>0</v>
      </c>
      <c r="F81" s="50">
        <v>0</v>
      </c>
      <c r="G81" s="53">
        <f t="shared" si="3"/>
        <v>0</v>
      </c>
      <c r="H81" s="67"/>
      <c r="J81" s="55"/>
      <c r="K81" s="114"/>
      <c r="L81" s="84"/>
    </row>
    <row r="82" spans="2:12" s="43" customFormat="1" hidden="1" x14ac:dyDescent="0.2">
      <c r="B82" s="32"/>
      <c r="D82" s="45"/>
      <c r="E82" s="45"/>
      <c r="F82" s="45"/>
      <c r="G82" s="53">
        <f t="shared" si="3"/>
        <v>0</v>
      </c>
      <c r="H82" s="67">
        <v>4974000</v>
      </c>
      <c r="I82" s="43">
        <f>H82-G71</f>
        <v>4608352.9399999995</v>
      </c>
      <c r="J82" s="55">
        <f>I82/H82</f>
        <v>0.92648832730197017</v>
      </c>
      <c r="K82" s="114"/>
      <c r="L82" s="84"/>
    </row>
    <row r="83" spans="2:12" s="43" customFormat="1" x14ac:dyDescent="0.2">
      <c r="B83" s="32"/>
      <c r="C83" s="43" t="s">
        <v>591</v>
      </c>
      <c r="D83" s="53">
        <v>9299.6299999999992</v>
      </c>
      <c r="E83" s="53">
        <v>0</v>
      </c>
      <c r="F83" s="53">
        <v>285700.15999999997</v>
      </c>
      <c r="G83" s="53">
        <f t="shared" si="3"/>
        <v>294999.78999999998</v>
      </c>
      <c r="H83" s="67"/>
      <c r="J83" s="55"/>
      <c r="K83" s="114"/>
      <c r="L83" s="84"/>
    </row>
    <row r="84" spans="2:12" s="43" customFormat="1" hidden="1" x14ac:dyDescent="0.2">
      <c r="B84" s="32"/>
      <c r="D84" s="45"/>
      <c r="E84" s="45"/>
      <c r="F84" s="45"/>
      <c r="G84" s="53">
        <f t="shared" si="3"/>
        <v>0</v>
      </c>
      <c r="H84" s="67"/>
      <c r="J84" s="55"/>
      <c r="K84" s="114"/>
      <c r="L84" s="84"/>
    </row>
    <row r="85" spans="2:12" s="43" customFormat="1" x14ac:dyDescent="0.2">
      <c r="B85" s="32"/>
      <c r="C85" s="43" t="s">
        <v>592</v>
      </c>
      <c r="D85" s="53">
        <v>1080.32</v>
      </c>
      <c r="E85" s="53">
        <v>6481.91</v>
      </c>
      <c r="F85" s="53">
        <v>0</v>
      </c>
      <c r="G85" s="53">
        <f t="shared" si="3"/>
        <v>7562.23</v>
      </c>
      <c r="H85" s="67"/>
      <c r="J85" s="55"/>
      <c r="K85" s="114"/>
      <c r="L85" s="84"/>
    </row>
    <row r="86" spans="2:12" hidden="1" x14ac:dyDescent="0.2">
      <c r="D86" s="45"/>
      <c r="E86" s="45"/>
      <c r="F86" s="45"/>
      <c r="G86" s="45"/>
      <c r="H86" s="43"/>
      <c r="I86" s="43"/>
      <c r="J86" s="43"/>
      <c r="K86" s="116"/>
      <c r="L86" s="84"/>
    </row>
    <row r="87" spans="2:12" hidden="1" x14ac:dyDescent="0.2">
      <c r="C87" s="51" t="s">
        <v>593</v>
      </c>
      <c r="D87" s="45"/>
      <c r="E87" s="45"/>
      <c r="F87" s="45"/>
      <c r="G87" s="45"/>
      <c r="H87" s="43"/>
      <c r="I87" s="43"/>
      <c r="J87" s="43"/>
      <c r="K87" s="116"/>
      <c r="L87" s="84"/>
    </row>
    <row r="88" spans="2:12" hidden="1" x14ac:dyDescent="0.2">
      <c r="D88" s="45"/>
      <c r="E88" s="45"/>
      <c r="F88" s="45"/>
      <c r="G88" s="45"/>
      <c r="H88" s="43"/>
      <c r="I88" s="43"/>
      <c r="J88" s="43"/>
      <c r="K88" s="116"/>
      <c r="L88" s="84"/>
    </row>
    <row r="89" spans="2:12" s="68" customFormat="1" x14ac:dyDescent="0.2">
      <c r="B89" s="48" t="s">
        <v>594</v>
      </c>
      <c r="D89" s="50">
        <f>SUM(D91:D109)</f>
        <v>175287.22</v>
      </c>
      <c r="E89" s="50">
        <f>SUM(E91:E109)</f>
        <v>367100.93</v>
      </c>
      <c r="F89" s="50">
        <f>SUM(F91:F109)</f>
        <v>1161772.52</v>
      </c>
      <c r="G89" s="50">
        <f>SUM(G91:G109)</f>
        <v>1704160.67</v>
      </c>
      <c r="H89" s="68">
        <f>SUM(H92:H109)</f>
        <v>1596000</v>
      </c>
      <c r="I89" s="68">
        <f>H89-G89</f>
        <v>-108160.66999999993</v>
      </c>
      <c r="J89" s="100">
        <f>I89/H89</f>
        <v>-6.7769843358395948E-2</v>
      </c>
      <c r="K89" s="114"/>
      <c r="L89" s="84"/>
    </row>
    <row r="90" spans="2:12" s="68" customFormat="1" hidden="1" x14ac:dyDescent="0.2">
      <c r="B90" s="48"/>
      <c r="D90" s="50"/>
      <c r="E90" s="50"/>
      <c r="F90" s="50"/>
      <c r="G90" s="50"/>
      <c r="J90" s="100"/>
      <c r="K90" s="114"/>
      <c r="L90" s="84"/>
    </row>
    <row r="91" spans="2:12" s="68" customFormat="1" x14ac:dyDescent="0.2">
      <c r="B91" s="48"/>
      <c r="C91" s="43" t="s">
        <v>595</v>
      </c>
      <c r="D91" s="53">
        <v>4979.45</v>
      </c>
      <c r="E91" s="53">
        <v>64701.77</v>
      </c>
      <c r="F91" s="53">
        <v>41893.86</v>
      </c>
      <c r="G91" s="53">
        <f>SUM(D91:F91)</f>
        <v>111575.08</v>
      </c>
      <c r="J91" s="100"/>
      <c r="K91" s="114"/>
      <c r="L91" s="84"/>
    </row>
    <row r="92" spans="2:12" s="43" customFormat="1" hidden="1" x14ac:dyDescent="0.2">
      <c r="B92" s="32"/>
      <c r="C92" s="68"/>
      <c r="D92" s="50"/>
      <c r="E92" s="50"/>
      <c r="F92" s="50"/>
      <c r="G92" s="50"/>
      <c r="H92" s="67">
        <v>120000</v>
      </c>
      <c r="I92" s="43">
        <f>H92-G93</f>
        <v>88612.540000000008</v>
      </c>
      <c r="J92" s="55">
        <f>I92/H92</f>
        <v>0.73843783333333335</v>
      </c>
      <c r="K92" s="114"/>
      <c r="L92" s="84"/>
    </row>
    <row r="93" spans="2:12" s="43" customFormat="1" x14ac:dyDescent="0.2">
      <c r="B93" s="32"/>
      <c r="C93" s="118" t="s">
        <v>596</v>
      </c>
      <c r="D93" s="53">
        <v>0</v>
      </c>
      <c r="E93" s="53">
        <v>0</v>
      </c>
      <c r="F93" s="53">
        <v>31387.46</v>
      </c>
      <c r="G93" s="53">
        <f>SUM(D93:F93)</f>
        <v>31387.46</v>
      </c>
      <c r="H93" s="67"/>
      <c r="J93" s="55"/>
      <c r="K93" s="114"/>
      <c r="L93" s="84"/>
    </row>
    <row r="94" spans="2:12" s="43" customFormat="1" hidden="1" x14ac:dyDescent="0.2">
      <c r="B94" s="32"/>
      <c r="C94" s="118"/>
      <c r="D94" s="53"/>
      <c r="E94" s="53"/>
      <c r="F94" s="53"/>
      <c r="G94" s="53"/>
      <c r="H94" s="67"/>
      <c r="J94" s="55"/>
      <c r="K94" s="114"/>
      <c r="L94" s="84"/>
    </row>
    <row r="95" spans="2:12" s="43" customFormat="1" x14ac:dyDescent="0.2">
      <c r="B95" s="32"/>
      <c r="C95" s="43" t="s">
        <v>597</v>
      </c>
      <c r="D95" s="53">
        <v>25841.5</v>
      </c>
      <c r="E95" s="53">
        <v>0</v>
      </c>
      <c r="F95" s="53">
        <v>0</v>
      </c>
      <c r="G95" s="53">
        <f>SUM(D95:F95)</f>
        <v>25841.5</v>
      </c>
      <c r="H95" s="67"/>
      <c r="J95" s="55"/>
      <c r="K95" s="114"/>
      <c r="L95" s="84"/>
    </row>
    <row r="96" spans="2:12" s="43" customFormat="1" hidden="1" x14ac:dyDescent="0.2">
      <c r="B96" s="32"/>
      <c r="D96" s="53"/>
      <c r="E96" s="53"/>
      <c r="F96" s="53"/>
      <c r="G96" s="53"/>
      <c r="H96" s="67"/>
      <c r="J96" s="55"/>
      <c r="K96" s="114"/>
      <c r="L96" s="84"/>
    </row>
    <row r="97" spans="2:12" s="43" customFormat="1" hidden="1" x14ac:dyDescent="0.2">
      <c r="B97" s="32"/>
      <c r="C97" s="119" t="s">
        <v>598</v>
      </c>
      <c r="D97" s="53"/>
      <c r="E97" s="53"/>
      <c r="F97" s="53"/>
      <c r="G97" s="53"/>
      <c r="H97" s="67">
        <v>876000</v>
      </c>
      <c r="I97" s="43">
        <f>H97-G100</f>
        <v>117270</v>
      </c>
      <c r="J97" s="55">
        <f>I97/H97</f>
        <v>0.13386986301369863</v>
      </c>
      <c r="K97" s="114"/>
      <c r="L97" s="84"/>
    </row>
    <row r="98" spans="2:12" s="43" customFormat="1" hidden="1" x14ac:dyDescent="0.2">
      <c r="B98" s="32"/>
      <c r="C98" s="120" t="s">
        <v>599</v>
      </c>
      <c r="D98" s="53"/>
      <c r="E98" s="53"/>
      <c r="F98" s="53"/>
      <c r="G98" s="53"/>
      <c r="H98" s="67"/>
      <c r="J98" s="55"/>
      <c r="K98" s="114"/>
      <c r="L98" s="84"/>
    </row>
    <row r="99" spans="2:12" s="43" customFormat="1" hidden="1" x14ac:dyDescent="0.2">
      <c r="B99" s="32"/>
      <c r="C99" s="118"/>
      <c r="D99" s="53"/>
      <c r="E99" s="53"/>
      <c r="F99" s="53"/>
      <c r="G99" s="53"/>
      <c r="H99" s="67"/>
      <c r="J99" s="55"/>
      <c r="K99" s="114"/>
      <c r="L99" s="84"/>
    </row>
    <row r="100" spans="2:12" s="43" customFormat="1" x14ac:dyDescent="0.2">
      <c r="B100" s="32"/>
      <c r="C100" s="43" t="s">
        <v>600</v>
      </c>
      <c r="D100" s="53">
        <v>68393.69</v>
      </c>
      <c r="E100" s="53">
        <v>277175.92</v>
      </c>
      <c r="F100" s="53">
        <v>413160.39</v>
      </c>
      <c r="G100" s="53">
        <f>SUM(D100:F100)</f>
        <v>758730</v>
      </c>
      <c r="H100" s="67"/>
      <c r="J100" s="55"/>
      <c r="K100" s="114"/>
      <c r="L100" s="84"/>
    </row>
    <row r="101" spans="2:12" s="43" customFormat="1" hidden="1" x14ac:dyDescent="0.2">
      <c r="B101" s="32"/>
      <c r="D101" s="53"/>
      <c r="E101" s="53"/>
      <c r="F101" s="53"/>
      <c r="G101" s="53"/>
      <c r="H101" s="67"/>
      <c r="J101" s="55"/>
      <c r="K101" s="114"/>
      <c r="L101" s="84"/>
    </row>
    <row r="102" spans="2:12" s="43" customFormat="1" hidden="1" x14ac:dyDescent="0.2">
      <c r="B102" s="32"/>
      <c r="C102" s="51" t="s">
        <v>601</v>
      </c>
      <c r="D102" s="53"/>
      <c r="E102" s="53"/>
      <c r="F102" s="53"/>
      <c r="G102" s="53"/>
      <c r="H102" s="67">
        <v>600000</v>
      </c>
      <c r="I102" s="43">
        <f>H102-G91</f>
        <v>488424.92</v>
      </c>
      <c r="J102" s="55">
        <f>I102/H102</f>
        <v>0.81404153333333329</v>
      </c>
      <c r="K102" s="114"/>
      <c r="L102" s="84"/>
    </row>
    <row r="103" spans="2:12" s="43" customFormat="1" hidden="1" x14ac:dyDescent="0.2">
      <c r="B103" s="32"/>
      <c r="C103" s="51" t="s">
        <v>602</v>
      </c>
      <c r="D103" s="53"/>
      <c r="E103" s="53"/>
      <c r="F103" s="53"/>
      <c r="G103" s="53"/>
      <c r="H103" s="67"/>
      <c r="J103" s="55"/>
      <c r="K103" s="114"/>
      <c r="L103" s="84"/>
    </row>
    <row r="104" spans="2:12" s="43" customFormat="1" hidden="1" x14ac:dyDescent="0.2">
      <c r="B104" s="32"/>
      <c r="D104" s="53"/>
      <c r="E104" s="53"/>
      <c r="F104" s="53"/>
      <c r="G104" s="53"/>
      <c r="H104" s="67"/>
      <c r="J104" s="55"/>
      <c r="K104" s="114"/>
      <c r="L104" s="84"/>
    </row>
    <row r="105" spans="2:12" s="43" customFormat="1" x14ac:dyDescent="0.2">
      <c r="B105" s="32"/>
      <c r="C105" s="43" t="s">
        <v>603</v>
      </c>
      <c r="D105" s="53">
        <v>76072.58</v>
      </c>
      <c r="E105" s="53">
        <v>22282.240000000002</v>
      </c>
      <c r="F105" s="53">
        <v>658469.14</v>
      </c>
      <c r="G105" s="53">
        <f>SUM(D105:F105)</f>
        <v>756823.96</v>
      </c>
      <c r="H105" s="67"/>
      <c r="J105" s="55"/>
      <c r="K105" s="114"/>
      <c r="L105" s="84"/>
    </row>
    <row r="106" spans="2:12" s="43" customFormat="1" hidden="1" x14ac:dyDescent="0.2">
      <c r="B106" s="32"/>
      <c r="D106" s="53"/>
      <c r="E106" s="53"/>
      <c r="F106" s="53"/>
      <c r="G106" s="53">
        <f>SUM(D106:F106)</f>
        <v>0</v>
      </c>
      <c r="H106" s="67"/>
      <c r="J106" s="55"/>
      <c r="K106" s="114"/>
      <c r="L106" s="84"/>
    </row>
    <row r="107" spans="2:12" s="43" customFormat="1" x14ac:dyDescent="0.2">
      <c r="B107" s="32"/>
      <c r="C107" s="43" t="s">
        <v>604</v>
      </c>
      <c r="D107" s="53">
        <v>0</v>
      </c>
      <c r="E107" s="53">
        <v>0</v>
      </c>
      <c r="F107" s="53">
        <v>1568.53</v>
      </c>
      <c r="G107" s="53">
        <f>SUM(D107:F107)</f>
        <v>1568.53</v>
      </c>
      <c r="H107" s="67"/>
      <c r="J107" s="55"/>
      <c r="K107" s="114"/>
      <c r="L107" s="84"/>
    </row>
    <row r="108" spans="2:12" s="43" customFormat="1" hidden="1" x14ac:dyDescent="0.2">
      <c r="B108" s="32"/>
      <c r="D108" s="53"/>
      <c r="E108" s="53"/>
      <c r="F108" s="53"/>
      <c r="G108" s="53"/>
      <c r="H108" s="67"/>
      <c r="J108" s="55"/>
      <c r="K108" s="114"/>
      <c r="L108" s="84"/>
    </row>
    <row r="109" spans="2:12" s="43" customFormat="1" x14ac:dyDescent="0.2">
      <c r="B109" s="32"/>
      <c r="C109" s="43" t="s">
        <v>605</v>
      </c>
      <c r="D109" s="53">
        <v>0</v>
      </c>
      <c r="E109" s="53">
        <v>2941</v>
      </c>
      <c r="F109" s="53">
        <v>15293.14</v>
      </c>
      <c r="G109" s="53">
        <f>SUM(D109:F109)</f>
        <v>18234.14</v>
      </c>
      <c r="H109" s="67"/>
      <c r="J109" s="55"/>
      <c r="K109" s="114"/>
      <c r="L109" s="84"/>
    </row>
    <row r="110" spans="2:12" s="43" customFormat="1" hidden="1" x14ac:dyDescent="0.2">
      <c r="B110" s="32"/>
      <c r="D110" s="53"/>
      <c r="E110" s="53"/>
      <c r="F110" s="53"/>
      <c r="G110" s="53"/>
      <c r="H110" s="67"/>
      <c r="J110" s="55"/>
      <c r="K110" s="115"/>
      <c r="L110" s="84"/>
    </row>
    <row r="111" spans="2:12" s="68" customFormat="1" x14ac:dyDescent="0.2">
      <c r="B111" s="48" t="s">
        <v>606</v>
      </c>
      <c r="D111" s="50">
        <f>SUM(D113:D127)</f>
        <v>69886.759999999995</v>
      </c>
      <c r="E111" s="50">
        <f>SUM(E113:E127)</f>
        <v>70707.960000000006</v>
      </c>
      <c r="F111" s="50">
        <f>SUM(F113:F127)</f>
        <v>269021.5</v>
      </c>
      <c r="G111" s="50">
        <f>SUM(G113:G127)</f>
        <v>409616.22</v>
      </c>
      <c r="H111" s="68">
        <f>SUM(H113:H114)</f>
        <v>600000</v>
      </c>
      <c r="I111" s="68">
        <f>H111-G111</f>
        <v>190383.78000000003</v>
      </c>
      <c r="J111" s="100">
        <f>I111/H111</f>
        <v>0.31730630000000004</v>
      </c>
      <c r="K111" s="114"/>
      <c r="L111" s="84"/>
    </row>
    <row r="112" spans="2:12" s="68" customFormat="1" hidden="1" x14ac:dyDescent="0.2">
      <c r="B112" s="48"/>
      <c r="D112" s="50"/>
      <c r="E112" s="50"/>
      <c r="F112" s="50"/>
      <c r="G112" s="50"/>
      <c r="J112" s="100"/>
      <c r="K112" s="114"/>
      <c r="L112" s="84"/>
    </row>
    <row r="113" spans="2:12" s="43" customFormat="1" x14ac:dyDescent="0.2">
      <c r="B113" s="32"/>
      <c r="C113" s="43" t="s">
        <v>607</v>
      </c>
      <c r="D113" s="53">
        <v>69886.759999999995</v>
      </c>
      <c r="E113" s="53">
        <v>70707.960000000006</v>
      </c>
      <c r="F113" s="53">
        <v>269021.5</v>
      </c>
      <c r="G113" s="53">
        <f>SUM(D113:F113)</f>
        <v>409616.22</v>
      </c>
      <c r="H113" s="67">
        <v>600000</v>
      </c>
      <c r="I113" s="43">
        <f>H113-G113</f>
        <v>190383.78000000003</v>
      </c>
      <c r="J113" s="55">
        <f>I113/H113</f>
        <v>0.31730630000000004</v>
      </c>
      <c r="K113" s="115"/>
      <c r="L113" s="84"/>
    </row>
    <row r="114" spans="2:12" s="43" customFormat="1" hidden="1" x14ac:dyDescent="0.2">
      <c r="B114" s="32"/>
      <c r="D114" s="53"/>
      <c r="E114" s="53"/>
      <c r="F114" s="53"/>
      <c r="G114" s="53">
        <f>SUM(D114:F114)</f>
        <v>0</v>
      </c>
      <c r="H114" s="67"/>
      <c r="J114" s="55"/>
      <c r="K114" s="115"/>
      <c r="L114" s="84"/>
    </row>
    <row r="115" spans="2:12" s="43" customFormat="1" x14ac:dyDescent="0.2">
      <c r="B115" s="32"/>
      <c r="C115" s="43" t="s">
        <v>608</v>
      </c>
      <c r="D115" s="53"/>
      <c r="E115" s="53"/>
      <c r="F115" s="53"/>
      <c r="G115" s="53"/>
      <c r="H115" s="67"/>
      <c r="J115" s="55"/>
      <c r="K115" s="115"/>
      <c r="L115" s="84"/>
    </row>
    <row r="116" spans="2:12" s="43" customFormat="1" hidden="1" x14ac:dyDescent="0.2">
      <c r="B116" s="32"/>
      <c r="D116" s="53"/>
      <c r="E116" s="53"/>
      <c r="F116" s="53"/>
      <c r="G116" s="53">
        <f t="shared" ref="G116:G123" si="4">SUM(D116:F116)</f>
        <v>0</v>
      </c>
      <c r="H116" s="67"/>
      <c r="J116" s="55"/>
      <c r="K116" s="115"/>
      <c r="L116" s="84"/>
    </row>
    <row r="117" spans="2:12" s="43" customFormat="1" hidden="1" x14ac:dyDescent="0.2">
      <c r="B117" s="32"/>
      <c r="C117" s="51" t="s">
        <v>609</v>
      </c>
      <c r="D117" s="53"/>
      <c r="E117" s="53"/>
      <c r="F117" s="53"/>
      <c r="G117" s="53">
        <f t="shared" si="4"/>
        <v>0</v>
      </c>
      <c r="H117" s="67"/>
      <c r="J117" s="55"/>
      <c r="K117" s="115"/>
      <c r="L117" s="84"/>
    </row>
    <row r="118" spans="2:12" s="43" customFormat="1" hidden="1" x14ac:dyDescent="0.2">
      <c r="B118" s="32"/>
      <c r="C118" s="51" t="s">
        <v>610</v>
      </c>
      <c r="D118" s="53"/>
      <c r="E118" s="53"/>
      <c r="F118" s="53"/>
      <c r="G118" s="53">
        <f t="shared" si="4"/>
        <v>0</v>
      </c>
      <c r="H118" s="67"/>
      <c r="J118" s="55"/>
      <c r="K118" s="115"/>
      <c r="L118" s="84"/>
    </row>
    <row r="119" spans="2:12" s="43" customFormat="1" hidden="1" x14ac:dyDescent="0.2">
      <c r="B119" s="32"/>
      <c r="D119" s="53"/>
      <c r="E119" s="53"/>
      <c r="F119" s="53"/>
      <c r="G119" s="53">
        <f t="shared" si="4"/>
        <v>0</v>
      </c>
      <c r="H119" s="67"/>
      <c r="J119" s="55"/>
      <c r="K119" s="115"/>
      <c r="L119" s="84"/>
    </row>
    <row r="120" spans="2:12" s="43" customFormat="1" hidden="1" x14ac:dyDescent="0.2">
      <c r="B120" s="32"/>
      <c r="C120" s="51" t="s">
        <v>611</v>
      </c>
      <c r="D120" s="53"/>
      <c r="E120" s="53"/>
      <c r="F120" s="53"/>
      <c r="G120" s="53">
        <f t="shared" si="4"/>
        <v>0</v>
      </c>
      <c r="H120" s="67"/>
      <c r="J120" s="55"/>
      <c r="K120" s="115"/>
      <c r="L120" s="84"/>
    </row>
    <row r="121" spans="2:12" s="43" customFormat="1" hidden="1" x14ac:dyDescent="0.2">
      <c r="B121" s="32"/>
      <c r="D121" s="53"/>
      <c r="E121" s="53"/>
      <c r="F121" s="53"/>
      <c r="G121" s="53">
        <f t="shared" si="4"/>
        <v>0</v>
      </c>
      <c r="H121" s="67"/>
      <c r="J121" s="55"/>
      <c r="K121" s="115"/>
      <c r="L121" s="84"/>
    </row>
    <row r="122" spans="2:12" s="43" customFormat="1" x14ac:dyDescent="0.2">
      <c r="B122" s="32"/>
      <c r="C122" s="43" t="s">
        <v>612</v>
      </c>
      <c r="D122" s="53">
        <v>0</v>
      </c>
      <c r="E122" s="53">
        <v>0</v>
      </c>
      <c r="F122" s="53">
        <v>0</v>
      </c>
      <c r="G122" s="53">
        <f t="shared" si="4"/>
        <v>0</v>
      </c>
      <c r="H122" s="67"/>
      <c r="J122" s="55"/>
      <c r="K122" s="115"/>
      <c r="L122" s="84"/>
    </row>
    <row r="123" spans="2:12" hidden="1" x14ac:dyDescent="0.2">
      <c r="D123" s="45"/>
      <c r="E123" s="45"/>
      <c r="F123" s="45"/>
      <c r="G123" s="53">
        <f t="shared" si="4"/>
        <v>0</v>
      </c>
      <c r="H123" s="43"/>
      <c r="I123" s="43"/>
      <c r="J123" s="43"/>
      <c r="K123" s="116"/>
      <c r="L123" s="84"/>
    </row>
    <row r="124" spans="2:12" x14ac:dyDescent="0.2">
      <c r="C124" s="43" t="s">
        <v>613</v>
      </c>
      <c r="D124" s="45"/>
      <c r="E124" s="45"/>
      <c r="F124" s="45"/>
      <c r="G124" s="53"/>
      <c r="H124" s="43"/>
      <c r="I124" s="43"/>
      <c r="J124" s="43"/>
      <c r="K124" s="116"/>
      <c r="L124" s="84"/>
    </row>
    <row r="125" spans="2:12" x14ac:dyDescent="0.2">
      <c r="C125" s="43" t="s">
        <v>614</v>
      </c>
      <c r="D125" s="45"/>
      <c r="E125" s="45"/>
      <c r="F125" s="45"/>
      <c r="G125" s="53"/>
      <c r="H125" s="43"/>
      <c r="I125" s="43"/>
      <c r="J125" s="43"/>
      <c r="K125" s="116"/>
      <c r="L125" s="84"/>
    </row>
    <row r="126" spans="2:12" hidden="1" x14ac:dyDescent="0.2">
      <c r="D126" s="45"/>
      <c r="E126" s="45"/>
      <c r="F126" s="45"/>
      <c r="G126" s="53">
        <f>SUM(D126:F126)</f>
        <v>0</v>
      </c>
      <c r="H126" s="43"/>
      <c r="I126" s="43"/>
      <c r="J126" s="43"/>
      <c r="K126" s="116"/>
      <c r="L126" s="84"/>
    </row>
    <row r="127" spans="2:12" hidden="1" x14ac:dyDescent="0.2">
      <c r="C127" s="51" t="s">
        <v>615</v>
      </c>
      <c r="D127" s="45"/>
      <c r="E127" s="45"/>
      <c r="F127" s="45"/>
      <c r="G127" s="53">
        <f>SUM(D127:F127)</f>
        <v>0</v>
      </c>
      <c r="H127" s="43"/>
      <c r="I127" s="43"/>
      <c r="J127" s="43"/>
      <c r="K127" s="116"/>
      <c r="L127" s="84"/>
    </row>
    <row r="128" spans="2:12" hidden="1" x14ac:dyDescent="0.2">
      <c r="D128" s="45"/>
      <c r="E128" s="45"/>
      <c r="F128" s="45"/>
      <c r="G128" s="53">
        <f>SUM(D128:F128)</f>
        <v>0</v>
      </c>
      <c r="H128" s="43"/>
      <c r="I128" s="43"/>
      <c r="J128" s="43"/>
      <c r="K128" s="116"/>
      <c r="L128" s="84"/>
    </row>
    <row r="129" spans="2:12" s="68" customFormat="1" x14ac:dyDescent="0.2">
      <c r="B129" s="48" t="s">
        <v>616</v>
      </c>
      <c r="D129" s="50">
        <f>SUM(D131:D147)</f>
        <v>223799.79</v>
      </c>
      <c r="E129" s="50">
        <f>SUM(E131:E147)</f>
        <v>302816.24</v>
      </c>
      <c r="F129" s="50">
        <f>SUM(F131:F147)</f>
        <v>424293.67</v>
      </c>
      <c r="G129" s="50">
        <f>SUM(G131:G147)</f>
        <v>950909.7</v>
      </c>
      <c r="H129" s="68">
        <f>SUM(H131:H140)</f>
        <v>2880000</v>
      </c>
      <c r="I129" s="68">
        <f>H129-G129</f>
        <v>1929090.3</v>
      </c>
      <c r="J129" s="100">
        <f>I129/H129</f>
        <v>0.66982302083333334</v>
      </c>
      <c r="K129" s="114"/>
      <c r="L129" s="84"/>
    </row>
    <row r="130" spans="2:12" s="68" customFormat="1" hidden="1" x14ac:dyDescent="0.2">
      <c r="B130" s="48"/>
      <c r="D130" s="50"/>
      <c r="E130" s="50"/>
      <c r="F130" s="50"/>
      <c r="G130" s="50"/>
      <c r="J130" s="100"/>
      <c r="K130" s="114"/>
      <c r="L130" s="84"/>
    </row>
    <row r="131" spans="2:12" s="43" customFormat="1" x14ac:dyDescent="0.2">
      <c r="B131" s="32"/>
      <c r="C131" s="43" t="s">
        <v>617</v>
      </c>
      <c r="D131" s="53">
        <v>17264.009999999998</v>
      </c>
      <c r="E131" s="53">
        <v>64014.47</v>
      </c>
      <c r="F131" s="53">
        <v>10335.450000000001</v>
      </c>
      <c r="G131" s="53">
        <f>SUM(D131:F131)</f>
        <v>91613.93</v>
      </c>
      <c r="H131" s="67">
        <v>480000</v>
      </c>
      <c r="I131" s="43">
        <f>H131-G131</f>
        <v>388386.07</v>
      </c>
      <c r="J131" s="55">
        <f>I131/H131</f>
        <v>0.80913764583333336</v>
      </c>
      <c r="K131" s="115"/>
      <c r="L131" s="84"/>
    </row>
    <row r="132" spans="2:12" s="43" customFormat="1" hidden="1" x14ac:dyDescent="0.2">
      <c r="B132" s="32"/>
      <c r="D132" s="53"/>
      <c r="E132" s="53"/>
      <c r="F132" s="53"/>
      <c r="G132" s="53">
        <f>SUM(D132:F132)</f>
        <v>0</v>
      </c>
      <c r="H132" s="67"/>
      <c r="J132" s="55"/>
      <c r="K132" s="115"/>
      <c r="L132" s="84"/>
    </row>
    <row r="133" spans="2:12" s="43" customFormat="1" x14ac:dyDescent="0.2">
      <c r="B133" s="32"/>
      <c r="C133" s="43" t="s">
        <v>618</v>
      </c>
      <c r="D133" s="53">
        <v>0</v>
      </c>
      <c r="E133" s="53">
        <v>0</v>
      </c>
      <c r="F133" s="53">
        <v>0</v>
      </c>
      <c r="G133" s="53">
        <f>SUM(D133:F133)</f>
        <v>0</v>
      </c>
      <c r="H133" s="67"/>
      <c r="J133" s="55"/>
      <c r="K133" s="115"/>
      <c r="L133" s="84"/>
    </row>
    <row r="134" spans="2:12" s="43" customFormat="1" hidden="1" x14ac:dyDescent="0.2">
      <c r="B134" s="32"/>
      <c r="D134" s="53"/>
      <c r="E134" s="53"/>
      <c r="F134" s="53"/>
      <c r="G134" s="53">
        <f>SUM(D134:F134)</f>
        <v>0</v>
      </c>
      <c r="H134" s="67"/>
      <c r="J134" s="55"/>
      <c r="K134" s="115"/>
      <c r="L134" s="84"/>
    </row>
    <row r="135" spans="2:12" s="43" customFormat="1" x14ac:dyDescent="0.2">
      <c r="B135" s="32"/>
      <c r="C135" s="43" t="s">
        <v>619</v>
      </c>
      <c r="D135" s="53">
        <v>0</v>
      </c>
      <c r="E135" s="53">
        <v>0</v>
      </c>
      <c r="F135" s="53">
        <v>0</v>
      </c>
      <c r="G135" s="53">
        <f>SUM(D135:F135)</f>
        <v>0</v>
      </c>
      <c r="H135" s="67"/>
      <c r="J135" s="55"/>
      <c r="K135" s="115"/>
      <c r="L135" s="84"/>
    </row>
    <row r="136" spans="2:12" s="43" customFormat="1" hidden="1" x14ac:dyDescent="0.2">
      <c r="B136" s="32"/>
      <c r="D136" s="53"/>
      <c r="E136" s="53"/>
      <c r="F136" s="53"/>
      <c r="G136" s="53"/>
      <c r="H136" s="67"/>
      <c r="J136" s="55"/>
      <c r="K136" s="115"/>
      <c r="L136" s="84"/>
    </row>
    <row r="137" spans="2:12" s="43" customFormat="1" hidden="1" x14ac:dyDescent="0.2">
      <c r="B137" s="32"/>
      <c r="C137" s="51" t="s">
        <v>620</v>
      </c>
      <c r="D137" s="53"/>
      <c r="E137" s="53"/>
      <c r="F137" s="53"/>
      <c r="G137" s="53"/>
      <c r="H137" s="67"/>
      <c r="J137" s="55"/>
      <c r="K137" s="115"/>
      <c r="L137" s="84"/>
    </row>
    <row r="138" spans="2:12" s="43" customFormat="1" hidden="1" x14ac:dyDescent="0.2">
      <c r="B138" s="32"/>
      <c r="D138" s="53"/>
      <c r="E138" s="53"/>
      <c r="F138" s="53"/>
      <c r="G138" s="53"/>
      <c r="H138" s="67"/>
      <c r="J138" s="55"/>
      <c r="K138" s="115"/>
      <c r="L138" s="84"/>
    </row>
    <row r="139" spans="2:12" s="43" customFormat="1" x14ac:dyDescent="0.2">
      <c r="B139" s="32"/>
      <c r="C139" s="43" t="s">
        <v>621</v>
      </c>
      <c r="D139" s="53">
        <v>206535.78</v>
      </c>
      <c r="E139" s="53">
        <v>238801.77</v>
      </c>
      <c r="F139" s="53">
        <v>413958.22</v>
      </c>
      <c r="G139" s="53">
        <f>SUM(D139:F139)</f>
        <v>859295.77</v>
      </c>
      <c r="H139" s="67"/>
      <c r="J139" s="55"/>
      <c r="K139" s="115"/>
      <c r="L139" s="84"/>
    </row>
    <row r="140" spans="2:12" s="43" customFormat="1" hidden="1" x14ac:dyDescent="0.2">
      <c r="B140" s="32"/>
      <c r="D140" s="53"/>
      <c r="E140" s="53"/>
      <c r="F140" s="53"/>
      <c r="G140" s="53">
        <f>SUM(D140:F140)</f>
        <v>0</v>
      </c>
      <c r="H140" s="67">
        <v>2400000</v>
      </c>
      <c r="I140" s="43">
        <f>H140-G140</f>
        <v>2400000</v>
      </c>
      <c r="J140" s="55">
        <f>I140/H140</f>
        <v>1</v>
      </c>
      <c r="K140" s="115"/>
      <c r="L140" s="84"/>
    </row>
    <row r="141" spans="2:12" s="43" customFormat="1" x14ac:dyDescent="0.2">
      <c r="B141" s="32"/>
      <c r="C141" s="43" t="s">
        <v>622</v>
      </c>
      <c r="D141" s="53"/>
      <c r="E141" s="53"/>
      <c r="F141" s="53"/>
      <c r="G141" s="53"/>
      <c r="H141" s="67"/>
      <c r="J141" s="55"/>
      <c r="K141" s="115"/>
      <c r="L141" s="84"/>
    </row>
    <row r="142" spans="2:12" s="43" customFormat="1" hidden="1" x14ac:dyDescent="0.2">
      <c r="B142" s="32"/>
      <c r="C142" s="52"/>
      <c r="D142" s="53"/>
      <c r="E142" s="53"/>
      <c r="F142" s="53"/>
      <c r="G142" s="53"/>
      <c r="H142" s="67"/>
      <c r="J142" s="55"/>
      <c r="K142" s="115"/>
      <c r="L142" s="84"/>
    </row>
    <row r="143" spans="2:12" s="43" customFormat="1" hidden="1" x14ac:dyDescent="0.2">
      <c r="B143" s="32"/>
      <c r="C143" s="51" t="s">
        <v>623</v>
      </c>
      <c r="D143" s="53"/>
      <c r="E143" s="53"/>
      <c r="F143" s="53"/>
      <c r="G143" s="53"/>
      <c r="H143" s="67"/>
      <c r="J143" s="55"/>
      <c r="K143" s="115"/>
      <c r="L143" s="84"/>
    </row>
    <row r="144" spans="2:12" s="43" customFormat="1" hidden="1" x14ac:dyDescent="0.2">
      <c r="B144" s="32"/>
      <c r="C144" s="52"/>
      <c r="D144" s="53"/>
      <c r="E144" s="53"/>
      <c r="F144" s="53"/>
      <c r="G144" s="53"/>
      <c r="H144" s="67"/>
      <c r="J144" s="55"/>
      <c r="K144" s="115"/>
      <c r="L144" s="84"/>
    </row>
    <row r="145" spans="2:12" s="43" customFormat="1" hidden="1" x14ac:dyDescent="0.2">
      <c r="B145" s="32"/>
      <c r="C145" s="51" t="s">
        <v>624</v>
      </c>
      <c r="D145" s="53"/>
      <c r="E145" s="53"/>
      <c r="F145" s="53"/>
      <c r="G145" s="53"/>
      <c r="H145" s="67"/>
      <c r="J145" s="55"/>
      <c r="K145" s="115"/>
      <c r="L145" s="84"/>
    </row>
    <row r="146" spans="2:12" hidden="1" x14ac:dyDescent="0.2">
      <c r="C146" s="68"/>
      <c r="D146" s="45"/>
      <c r="E146" s="45"/>
      <c r="F146" s="45"/>
      <c r="G146" s="53"/>
      <c r="H146" s="43"/>
      <c r="I146" s="43"/>
      <c r="J146" s="43"/>
      <c r="K146" s="115"/>
      <c r="L146" s="84"/>
    </row>
    <row r="147" spans="2:12" x14ac:dyDescent="0.2">
      <c r="C147" s="43" t="s">
        <v>625</v>
      </c>
      <c r="D147" s="45"/>
      <c r="E147" s="45"/>
      <c r="F147" s="45"/>
      <c r="G147" s="53"/>
      <c r="H147" s="43"/>
      <c r="I147" s="43"/>
      <c r="J147" s="43"/>
      <c r="K147" s="115"/>
      <c r="L147" s="84"/>
    </row>
    <row r="148" spans="2:12" hidden="1" x14ac:dyDescent="0.2">
      <c r="C148" s="68"/>
      <c r="D148" s="45"/>
      <c r="E148" s="45"/>
      <c r="F148" s="45"/>
      <c r="G148" s="53">
        <f>SUM(D148:F148)</f>
        <v>0</v>
      </c>
      <c r="H148" s="43"/>
      <c r="I148" s="43"/>
      <c r="J148" s="43"/>
      <c r="K148" s="116"/>
      <c r="L148" s="84"/>
    </row>
    <row r="149" spans="2:12" s="68" customFormat="1" x14ac:dyDescent="0.2">
      <c r="B149" s="48" t="s">
        <v>626</v>
      </c>
      <c r="D149" s="50">
        <f>SUM(D151:D159)</f>
        <v>-35041.1</v>
      </c>
      <c r="E149" s="50">
        <f>SUM(E151:E159)</f>
        <v>133942.47</v>
      </c>
      <c r="F149" s="50">
        <f>SUM(F151:F159)</f>
        <v>1661773.22</v>
      </c>
      <c r="G149" s="50">
        <f>SUM(G151:G159)</f>
        <v>1760674.5899999999</v>
      </c>
      <c r="H149" s="68">
        <f>SUM(H154:H156)</f>
        <v>1200000</v>
      </c>
      <c r="I149" s="68">
        <f>H149-G149</f>
        <v>-560674.58999999985</v>
      </c>
      <c r="J149" s="100">
        <f>I149/H149</f>
        <v>-0.4672288249999999</v>
      </c>
      <c r="K149" s="114"/>
      <c r="L149" s="84"/>
    </row>
    <row r="150" spans="2:12" s="68" customFormat="1" hidden="1" x14ac:dyDescent="0.2">
      <c r="B150" s="48"/>
      <c r="D150" s="50"/>
      <c r="E150" s="50"/>
      <c r="F150" s="50"/>
      <c r="G150" s="50"/>
      <c r="J150" s="100"/>
      <c r="K150" s="114"/>
      <c r="L150" s="84"/>
    </row>
    <row r="151" spans="2:12" s="68" customFormat="1" hidden="1" x14ac:dyDescent="0.2">
      <c r="B151" s="48"/>
      <c r="C151" s="51" t="s">
        <v>627</v>
      </c>
      <c r="D151" s="50"/>
      <c r="E151" s="50"/>
      <c r="F151" s="50"/>
      <c r="G151" s="50"/>
      <c r="J151" s="100"/>
      <c r="K151" s="114"/>
      <c r="L151" s="84"/>
    </row>
    <row r="152" spans="2:12" s="68" customFormat="1" hidden="1" x14ac:dyDescent="0.2">
      <c r="B152" s="48"/>
      <c r="D152" s="50"/>
      <c r="E152" s="50"/>
      <c r="F152" s="50"/>
      <c r="G152" s="50"/>
      <c r="J152" s="100"/>
      <c r="K152" s="114"/>
      <c r="L152" s="84"/>
    </row>
    <row r="153" spans="2:12" s="68" customFormat="1" x14ac:dyDescent="0.2">
      <c r="B153" s="48"/>
      <c r="C153" s="43" t="s">
        <v>628</v>
      </c>
      <c r="D153" s="53">
        <v>-35041.1</v>
      </c>
      <c r="E153" s="53">
        <v>133942.47</v>
      </c>
      <c r="F153" s="53">
        <v>1661773.22</v>
      </c>
      <c r="G153" s="53">
        <f>SUM(D153:F153)</f>
        <v>1760674.5899999999</v>
      </c>
      <c r="J153" s="100"/>
      <c r="K153" s="114"/>
      <c r="L153" s="84"/>
    </row>
    <row r="154" spans="2:12" s="43" customFormat="1" hidden="1" x14ac:dyDescent="0.2">
      <c r="B154" s="32"/>
      <c r="D154" s="53"/>
      <c r="E154" s="53"/>
      <c r="F154" s="53"/>
      <c r="G154" s="53"/>
      <c r="H154" s="67">
        <v>900000</v>
      </c>
      <c r="I154" s="43">
        <f>H154-G154</f>
        <v>900000</v>
      </c>
      <c r="J154" s="55">
        <f>I154/H154</f>
        <v>1</v>
      </c>
      <c r="K154" s="115"/>
      <c r="L154" s="84"/>
    </row>
    <row r="155" spans="2:12" s="43" customFormat="1" hidden="1" x14ac:dyDescent="0.2">
      <c r="B155" s="32"/>
      <c r="C155" s="118" t="s">
        <v>629</v>
      </c>
      <c r="D155" s="53"/>
      <c r="E155" s="53"/>
      <c r="F155" s="53"/>
      <c r="G155" s="53">
        <f>SUM(D155:F155)</f>
        <v>0</v>
      </c>
      <c r="H155" s="67"/>
      <c r="J155" s="55"/>
      <c r="K155" s="115"/>
      <c r="L155" s="84"/>
    </row>
    <row r="156" spans="2:12" s="43" customFormat="1" hidden="1" x14ac:dyDescent="0.2">
      <c r="B156" s="32"/>
      <c r="D156" s="53"/>
      <c r="E156" s="53"/>
      <c r="F156" s="53"/>
      <c r="G156" s="53"/>
      <c r="H156" s="67">
        <v>300000</v>
      </c>
      <c r="I156" s="43">
        <f>H156-G156</f>
        <v>300000</v>
      </c>
      <c r="J156" s="55">
        <f>I156/H156</f>
        <v>1</v>
      </c>
      <c r="K156" s="115"/>
      <c r="L156" s="84"/>
    </row>
    <row r="157" spans="2:12" s="43" customFormat="1" hidden="1" x14ac:dyDescent="0.2">
      <c r="B157" s="32"/>
      <c r="C157" s="51" t="s">
        <v>630</v>
      </c>
      <c r="D157" s="53"/>
      <c r="E157" s="53"/>
      <c r="F157" s="53"/>
      <c r="G157" s="53"/>
      <c r="H157" s="67"/>
      <c r="J157" s="55"/>
      <c r="K157" s="115"/>
      <c r="L157" s="84"/>
    </row>
    <row r="158" spans="2:12" s="43" customFormat="1" hidden="1" x14ac:dyDescent="0.2">
      <c r="B158" s="32"/>
      <c r="D158" s="53"/>
      <c r="E158" s="53"/>
      <c r="F158" s="53"/>
      <c r="G158" s="53"/>
      <c r="H158" s="67"/>
      <c r="J158" s="55"/>
      <c r="K158" s="115"/>
      <c r="L158" s="84"/>
    </row>
    <row r="159" spans="2:12" hidden="1" x14ac:dyDescent="0.2">
      <c r="C159" s="51" t="s">
        <v>631</v>
      </c>
      <c r="D159" s="45"/>
      <c r="E159" s="45"/>
      <c r="F159" s="45"/>
      <c r="G159" s="45"/>
      <c r="H159" s="43"/>
      <c r="I159" s="43"/>
      <c r="J159" s="43"/>
      <c r="K159" s="116"/>
      <c r="L159" s="84"/>
    </row>
    <row r="160" spans="2:12" hidden="1" x14ac:dyDescent="0.2">
      <c r="C160" s="68"/>
      <c r="D160" s="45"/>
      <c r="E160" s="45"/>
      <c r="F160" s="45"/>
      <c r="G160" s="45"/>
      <c r="H160" s="43"/>
      <c r="I160" s="43"/>
      <c r="J160" s="43"/>
      <c r="K160" s="116"/>
      <c r="L160" s="84"/>
    </row>
    <row r="161" spans="2:12" s="68" customFormat="1" x14ac:dyDescent="0.2">
      <c r="B161" s="48" t="s">
        <v>632</v>
      </c>
      <c r="C161" s="43"/>
      <c r="D161" s="50">
        <f t="shared" ref="D161:J161" si="5">SUM(D163:D181)</f>
        <v>661.57</v>
      </c>
      <c r="E161" s="50">
        <f t="shared" si="5"/>
        <v>1005.5199999999999</v>
      </c>
      <c r="F161" s="50">
        <f t="shared" si="5"/>
        <v>0</v>
      </c>
      <c r="G161" s="50">
        <f t="shared" si="5"/>
        <v>1667.09</v>
      </c>
      <c r="H161" s="68">
        <f t="shared" si="5"/>
        <v>150000</v>
      </c>
      <c r="I161" s="68">
        <f t="shared" si="5"/>
        <v>150000</v>
      </c>
      <c r="J161" s="68">
        <f t="shared" si="5"/>
        <v>1</v>
      </c>
      <c r="K161" s="114"/>
      <c r="L161" s="84"/>
    </row>
    <row r="162" spans="2:12" s="68" customFormat="1" hidden="1" x14ac:dyDescent="0.2">
      <c r="B162" s="48"/>
      <c r="C162" s="43"/>
      <c r="D162" s="50"/>
      <c r="E162" s="50"/>
      <c r="F162" s="50"/>
      <c r="G162" s="50"/>
      <c r="K162" s="114"/>
      <c r="L162" s="84"/>
    </row>
    <row r="163" spans="2:12" s="68" customFormat="1" x14ac:dyDescent="0.2">
      <c r="B163" s="48"/>
      <c r="C163" s="43" t="s">
        <v>633</v>
      </c>
      <c r="D163" s="53">
        <v>0</v>
      </c>
      <c r="E163" s="53">
        <v>63.3</v>
      </c>
      <c r="F163" s="53">
        <v>0</v>
      </c>
      <c r="G163" s="53">
        <f>SUM(D163:F163)</f>
        <v>63.3</v>
      </c>
      <c r="K163" s="114"/>
      <c r="L163" s="84"/>
    </row>
    <row r="164" spans="2:12" s="68" customFormat="1" hidden="1" x14ac:dyDescent="0.2">
      <c r="B164" s="48"/>
      <c r="C164" s="43"/>
      <c r="D164" s="53"/>
      <c r="E164" s="53"/>
      <c r="F164" s="53"/>
      <c r="G164" s="53">
        <f>SUM(D164:F164)</f>
        <v>0</v>
      </c>
      <c r="K164" s="114"/>
      <c r="L164" s="84"/>
    </row>
    <row r="165" spans="2:12" x14ac:dyDescent="0.2">
      <c r="C165" s="43" t="s">
        <v>634</v>
      </c>
      <c r="D165" s="53"/>
      <c r="E165" s="53"/>
      <c r="F165" s="53"/>
      <c r="G165" s="53"/>
      <c r="K165" s="114"/>
      <c r="L165" s="84"/>
    </row>
    <row r="166" spans="2:12" s="43" customFormat="1" hidden="1" x14ac:dyDescent="0.2">
      <c r="B166" s="32"/>
      <c r="D166" s="53"/>
      <c r="E166" s="53"/>
      <c r="F166" s="53"/>
      <c r="G166" s="53">
        <f t="shared" ref="G166:G171" si="6">SUM(D166:F166)</f>
        <v>0</v>
      </c>
      <c r="H166" s="67">
        <v>150000</v>
      </c>
      <c r="I166" s="43">
        <f>H166-G166</f>
        <v>150000</v>
      </c>
      <c r="J166" s="55">
        <f>I166/H166</f>
        <v>1</v>
      </c>
      <c r="K166" s="114"/>
      <c r="L166" s="84"/>
    </row>
    <row r="167" spans="2:12" s="43" customFormat="1" hidden="1" x14ac:dyDescent="0.2">
      <c r="B167" s="32"/>
      <c r="C167" s="51" t="s">
        <v>635</v>
      </c>
      <c r="D167" s="53"/>
      <c r="E167" s="53"/>
      <c r="F167" s="53"/>
      <c r="G167" s="53">
        <f t="shared" si="6"/>
        <v>0</v>
      </c>
      <c r="H167" s="67"/>
      <c r="J167" s="55"/>
      <c r="K167" s="114"/>
      <c r="L167" s="84"/>
    </row>
    <row r="168" spans="2:12" s="43" customFormat="1" hidden="1" x14ac:dyDescent="0.2">
      <c r="B168" s="32"/>
      <c r="D168" s="53"/>
      <c r="E168" s="53"/>
      <c r="F168" s="53"/>
      <c r="G168" s="53">
        <f t="shared" si="6"/>
        <v>0</v>
      </c>
      <c r="H168" s="67"/>
      <c r="J168" s="55"/>
      <c r="K168" s="114"/>
      <c r="L168" s="84"/>
    </row>
    <row r="169" spans="2:12" s="43" customFormat="1" x14ac:dyDescent="0.2">
      <c r="B169" s="32"/>
      <c r="C169" s="43" t="s">
        <v>636</v>
      </c>
      <c r="D169" s="53">
        <v>0</v>
      </c>
      <c r="E169" s="53">
        <v>0</v>
      </c>
      <c r="F169" s="53">
        <v>0</v>
      </c>
      <c r="G169" s="53">
        <f t="shared" si="6"/>
        <v>0</v>
      </c>
      <c r="H169" s="67"/>
      <c r="J169" s="55"/>
      <c r="K169" s="114"/>
      <c r="L169" s="84"/>
    </row>
    <row r="170" spans="2:12" s="43" customFormat="1" hidden="1" x14ac:dyDescent="0.2">
      <c r="B170" s="32"/>
      <c r="D170" s="53"/>
      <c r="E170" s="53"/>
      <c r="F170" s="53"/>
      <c r="G170" s="53">
        <f t="shared" si="6"/>
        <v>0</v>
      </c>
      <c r="H170" s="67"/>
      <c r="J170" s="55"/>
      <c r="K170" s="114"/>
      <c r="L170" s="84"/>
    </row>
    <row r="171" spans="2:12" s="43" customFormat="1" x14ac:dyDescent="0.2">
      <c r="B171" s="32"/>
      <c r="C171" s="43" t="s">
        <v>637</v>
      </c>
      <c r="D171" s="53">
        <v>661.57</v>
      </c>
      <c r="E171" s="53">
        <v>916.18</v>
      </c>
      <c r="F171" s="53">
        <v>0</v>
      </c>
      <c r="G171" s="53">
        <f t="shared" si="6"/>
        <v>1577.75</v>
      </c>
      <c r="H171" s="67"/>
      <c r="J171" s="55"/>
      <c r="K171" s="114"/>
      <c r="L171" s="84"/>
    </row>
    <row r="172" spans="2:12" s="43" customFormat="1" hidden="1" x14ac:dyDescent="0.2">
      <c r="B172" s="32"/>
      <c r="D172" s="53"/>
      <c r="E172" s="53"/>
      <c r="F172" s="53"/>
      <c r="G172" s="53"/>
      <c r="H172" s="67"/>
      <c r="J172" s="55"/>
      <c r="K172" s="114"/>
      <c r="L172" s="84"/>
    </row>
    <row r="173" spans="2:12" s="43" customFormat="1" hidden="1" x14ac:dyDescent="0.2">
      <c r="B173" s="32"/>
      <c r="C173" s="51" t="s">
        <v>638</v>
      </c>
      <c r="D173" s="53"/>
      <c r="E173" s="53"/>
      <c r="F173" s="53"/>
      <c r="G173" s="53"/>
      <c r="H173" s="67"/>
      <c r="J173" s="55"/>
      <c r="K173" s="114"/>
      <c r="L173" s="84"/>
    </row>
    <row r="174" spans="2:12" s="43" customFormat="1" hidden="1" x14ac:dyDescent="0.2">
      <c r="B174" s="32"/>
      <c r="D174" s="53"/>
      <c r="E174" s="53"/>
      <c r="F174" s="53"/>
      <c r="G174" s="53"/>
      <c r="H174" s="67"/>
      <c r="J174" s="55"/>
      <c r="K174" s="114"/>
      <c r="L174" s="84"/>
    </row>
    <row r="175" spans="2:12" s="43" customFormat="1" hidden="1" x14ac:dyDescent="0.2">
      <c r="B175" s="32"/>
      <c r="C175" s="51" t="s">
        <v>639</v>
      </c>
      <c r="D175" s="53"/>
      <c r="E175" s="53"/>
      <c r="F175" s="53"/>
      <c r="G175" s="53"/>
      <c r="H175" s="67"/>
      <c r="J175" s="55"/>
      <c r="K175" s="114"/>
      <c r="L175" s="84"/>
    </row>
    <row r="176" spans="2:12" s="43" customFormat="1" hidden="1" x14ac:dyDescent="0.2">
      <c r="B176" s="32"/>
      <c r="C176" s="52"/>
      <c r="D176" s="53"/>
      <c r="E176" s="53"/>
      <c r="F176" s="53"/>
      <c r="G176" s="53"/>
      <c r="H176" s="67"/>
      <c r="J176" s="55"/>
      <c r="K176" s="114"/>
      <c r="L176" s="84"/>
    </row>
    <row r="177" spans="2:12" s="43" customFormat="1" hidden="1" x14ac:dyDescent="0.2">
      <c r="B177" s="32"/>
      <c r="C177" s="51" t="s">
        <v>640</v>
      </c>
      <c r="D177" s="53"/>
      <c r="E177" s="53"/>
      <c r="F177" s="53"/>
      <c r="G177" s="53"/>
      <c r="H177" s="67"/>
      <c r="J177" s="55"/>
      <c r="K177" s="114"/>
      <c r="L177" s="84"/>
    </row>
    <row r="178" spans="2:12" s="43" customFormat="1" hidden="1" x14ac:dyDescent="0.2">
      <c r="B178" s="32"/>
      <c r="C178" s="51" t="s">
        <v>641</v>
      </c>
      <c r="D178" s="53"/>
      <c r="E178" s="53"/>
      <c r="F178" s="53"/>
      <c r="G178" s="53"/>
      <c r="H178" s="67"/>
      <c r="J178" s="55"/>
      <c r="K178" s="114"/>
      <c r="L178" s="84"/>
    </row>
    <row r="179" spans="2:12" s="43" customFormat="1" hidden="1" x14ac:dyDescent="0.2">
      <c r="B179" s="32"/>
      <c r="D179" s="53"/>
      <c r="E179" s="53"/>
      <c r="F179" s="53"/>
      <c r="G179" s="53"/>
      <c r="H179" s="67"/>
      <c r="J179" s="55"/>
      <c r="K179" s="114"/>
      <c r="L179" s="84"/>
    </row>
    <row r="180" spans="2:12" s="43" customFormat="1" x14ac:dyDescent="0.2">
      <c r="B180" s="32"/>
      <c r="C180" s="43" t="s">
        <v>642</v>
      </c>
      <c r="D180" s="53">
        <v>0</v>
      </c>
      <c r="E180" s="53">
        <v>26.04</v>
      </c>
      <c r="F180" s="53">
        <v>0</v>
      </c>
      <c r="G180" s="53">
        <f>SUM(D180:F180)</f>
        <v>26.04</v>
      </c>
      <c r="H180" s="67"/>
      <c r="J180" s="55"/>
      <c r="K180" s="114"/>
      <c r="L180" s="84"/>
    </row>
    <row r="181" spans="2:12" x14ac:dyDescent="0.2">
      <c r="D181" s="53"/>
      <c r="E181" s="53"/>
      <c r="F181" s="53"/>
      <c r="G181" s="53"/>
      <c r="L181" s="113"/>
    </row>
    <row r="182" spans="2:12" x14ac:dyDescent="0.2">
      <c r="D182" s="53"/>
      <c r="E182" s="53"/>
      <c r="F182" s="53"/>
    </row>
    <row r="183" spans="2:12" x14ac:dyDescent="0.2">
      <c r="D183" s="33"/>
      <c r="E183" s="33"/>
      <c r="F183" s="33"/>
      <c r="G183" s="33"/>
    </row>
    <row r="184" spans="2:12" x14ac:dyDescent="0.2">
      <c r="D184" s="66"/>
      <c r="E184" s="66"/>
      <c r="F184" s="66"/>
      <c r="G184" s="66"/>
    </row>
    <row r="191" spans="2:12" x14ac:dyDescent="0.2">
      <c r="D191" s="33"/>
      <c r="E191" s="33"/>
      <c r="F191" s="33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90" orientation="portrait" horizontalDpi="300" verticalDpi="300" r:id="rId1"/>
  <headerFooter alignWithMargins="0">
    <oddHeader xml:space="preserve">&amp;C&amp;16XV AYUNTAMIENTO DE COMONDU
TESORERIA GENERAL MUNICIPAL
PRESUPUESTO DE EGRESOS  ESTIMADO 4TO TRIMESTRE 2018
</oddHeader>
  </headerFooter>
  <ignoredErrors>
    <ignoredError sqref="G9:G45 G71:G169 G171:G18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L1" sqref="D1:L1048576"/>
    </sheetView>
  </sheetViews>
  <sheetFormatPr baseColWidth="10" defaultColWidth="9.140625" defaultRowHeight="12.75" x14ac:dyDescent="0.2"/>
  <cols>
    <col min="1" max="1" width="2.7109375" style="121" customWidth="1"/>
    <col min="2" max="2" width="2.7109375" style="122" customWidth="1"/>
    <col min="3" max="3" width="48.42578125" style="123" customWidth="1"/>
    <col min="4" max="6" width="9.140625" style="123" customWidth="1"/>
    <col min="7" max="7" width="10.42578125" style="123" customWidth="1"/>
    <col min="8" max="8" width="10.85546875" style="123" hidden="1" customWidth="1"/>
    <col min="9" max="9" width="10.42578125" style="123" hidden="1" customWidth="1"/>
    <col min="10" max="10" width="9.28515625" style="123" hidden="1" customWidth="1"/>
    <col min="11" max="11" width="13.7109375" style="121" bestFit="1" customWidth="1"/>
    <col min="12" max="12" width="14.28515625" style="121" bestFit="1" customWidth="1"/>
    <col min="13" max="16384" width="9.140625" style="121"/>
  </cols>
  <sheetData>
    <row r="1" spans="1:11" ht="18" customHeight="1" x14ac:dyDescent="0.2"/>
    <row r="2" spans="1:11" ht="18" hidden="1" customHeight="1" x14ac:dyDescent="0.2"/>
    <row r="3" spans="1:11" ht="18" hidden="1" customHeight="1" x14ac:dyDescent="0.2"/>
    <row r="4" spans="1:11" ht="18" hidden="1" customHeight="1" x14ac:dyDescent="0.2"/>
    <row r="5" spans="1:11" ht="18" hidden="1" customHeight="1" x14ac:dyDescent="0.2"/>
    <row r="6" spans="1:11" ht="18" hidden="1" customHeight="1" x14ac:dyDescent="0.2"/>
    <row r="7" spans="1:11" hidden="1" x14ac:dyDescent="0.2"/>
    <row r="8" spans="1:11" hidden="1" x14ac:dyDescent="0.2"/>
    <row r="9" spans="1:11" x14ac:dyDescent="0.2">
      <c r="G9" s="125" t="s">
        <v>465</v>
      </c>
      <c r="H9" s="125" t="s">
        <v>417</v>
      </c>
    </row>
    <row r="10" spans="1:11" hidden="1" x14ac:dyDescent="0.2">
      <c r="G10" s="125"/>
      <c r="H10" s="125"/>
    </row>
    <row r="11" spans="1:11" s="126" customFormat="1" x14ac:dyDescent="0.2">
      <c r="B11" s="127"/>
      <c r="C11" s="125"/>
      <c r="D11" s="125" t="s">
        <v>418</v>
      </c>
      <c r="E11" s="125" t="s">
        <v>419</v>
      </c>
      <c r="F11" s="125" t="s">
        <v>420</v>
      </c>
      <c r="G11" s="125" t="s">
        <v>841</v>
      </c>
      <c r="H11" s="125" t="s">
        <v>421</v>
      </c>
      <c r="I11" s="125" t="s">
        <v>422</v>
      </c>
      <c r="J11" s="125" t="s">
        <v>423</v>
      </c>
    </row>
    <row r="12" spans="1:11" s="126" customFormat="1" x14ac:dyDescent="0.2">
      <c r="A12" s="128"/>
      <c r="B12" s="129"/>
      <c r="C12" s="130"/>
      <c r="D12" s="131"/>
      <c r="E12" s="131"/>
      <c r="F12" s="131"/>
      <c r="G12" s="130"/>
      <c r="H12" s="125"/>
      <c r="I12" s="125"/>
      <c r="J12" s="125"/>
    </row>
    <row r="13" spans="1:11" x14ac:dyDescent="0.2">
      <c r="A13" s="132" t="s">
        <v>643</v>
      </c>
      <c r="B13" s="133"/>
      <c r="C13" s="134"/>
      <c r="D13" s="135">
        <f>SUM(D16,D42,D58,D78,D96,D104,D122,D126,D138)</f>
        <v>424650.53</v>
      </c>
      <c r="E13" s="135">
        <f>SUM(E16,E42,E58,E78,E96,E104,E122,E126,E138)</f>
        <v>589048.23</v>
      </c>
      <c r="F13" s="135">
        <f>SUM(F16,F42,F58,F78,F96,F104,F122,F126,F138)</f>
        <v>769818.07000000007</v>
      </c>
      <c r="G13" s="135">
        <f>SUM(G16,G42,G58,G78,G96,G104,G122,G126,G138)</f>
        <v>1783516.83</v>
      </c>
      <c r="H13" s="123">
        <f>SUM(H16:H25)</f>
        <v>0</v>
      </c>
      <c r="I13" s="123">
        <f>H13-G13</f>
        <v>-1783516.83</v>
      </c>
      <c r="K13" s="136"/>
    </row>
    <row r="14" spans="1:11" x14ac:dyDescent="0.2">
      <c r="A14" s="137" t="s">
        <v>644</v>
      </c>
      <c r="B14" s="138"/>
      <c r="C14" s="139"/>
      <c r="D14" s="140"/>
      <c r="E14" s="140"/>
      <c r="F14" s="140"/>
      <c r="G14" s="140"/>
      <c r="K14" s="136"/>
    </row>
    <row r="15" spans="1:11" hidden="1" x14ac:dyDescent="0.2">
      <c r="D15" s="141"/>
      <c r="E15" s="141"/>
      <c r="F15" s="141"/>
      <c r="G15" s="141"/>
      <c r="K15" s="136"/>
    </row>
    <row r="16" spans="1:11" hidden="1" x14ac:dyDescent="0.2">
      <c r="B16" s="142" t="s">
        <v>645</v>
      </c>
      <c r="C16" s="143"/>
      <c r="D16" s="53"/>
      <c r="E16" s="53"/>
      <c r="F16" s="53"/>
      <c r="G16" s="53"/>
      <c r="H16" s="67"/>
      <c r="J16" s="144"/>
      <c r="K16" s="136"/>
    </row>
    <row r="17" spans="2:11" hidden="1" x14ac:dyDescent="0.2">
      <c r="B17" s="142" t="s">
        <v>646</v>
      </c>
      <c r="C17" s="143"/>
      <c r="D17" s="53"/>
      <c r="E17" s="53"/>
      <c r="F17" s="53"/>
      <c r="G17" s="53"/>
      <c r="H17" s="67"/>
      <c r="J17" s="144"/>
      <c r="K17" s="136"/>
    </row>
    <row r="18" spans="2:11" hidden="1" x14ac:dyDescent="0.2">
      <c r="B18" s="142"/>
      <c r="C18" s="143"/>
      <c r="D18" s="53"/>
      <c r="E18" s="53"/>
      <c r="F18" s="53"/>
      <c r="G18" s="53"/>
      <c r="H18" s="67"/>
      <c r="J18" s="144"/>
      <c r="K18" s="136"/>
    </row>
    <row r="19" spans="2:11" hidden="1" x14ac:dyDescent="0.2">
      <c r="B19" s="145"/>
      <c r="C19" s="51" t="s">
        <v>647</v>
      </c>
      <c r="D19" s="53"/>
      <c r="E19" s="53"/>
      <c r="F19" s="53"/>
      <c r="G19" s="53"/>
      <c r="H19" s="67"/>
      <c r="J19" s="144"/>
      <c r="K19" s="136"/>
    </row>
    <row r="20" spans="2:11" hidden="1" x14ac:dyDescent="0.2">
      <c r="D20" s="53"/>
      <c r="E20" s="53"/>
      <c r="F20" s="53"/>
      <c r="G20" s="53"/>
      <c r="H20" s="67"/>
      <c r="J20" s="144"/>
      <c r="K20" s="136"/>
    </row>
    <row r="21" spans="2:11" hidden="1" x14ac:dyDescent="0.2">
      <c r="C21" s="51" t="s">
        <v>648</v>
      </c>
      <c r="D21" s="53"/>
      <c r="E21" s="53"/>
      <c r="F21" s="53"/>
      <c r="G21" s="53"/>
      <c r="H21" s="67"/>
      <c r="J21" s="144"/>
      <c r="K21" s="136"/>
    </row>
    <row r="22" spans="2:11" hidden="1" x14ac:dyDescent="0.2">
      <c r="D22" s="53"/>
      <c r="E22" s="53"/>
      <c r="F22" s="53"/>
      <c r="G22" s="53"/>
      <c r="H22" s="67"/>
      <c r="J22" s="144"/>
      <c r="K22" s="136"/>
    </row>
    <row r="23" spans="2:11" hidden="1" x14ac:dyDescent="0.2">
      <c r="C23" s="51" t="s">
        <v>649</v>
      </c>
      <c r="D23" s="53"/>
      <c r="E23" s="53"/>
      <c r="F23" s="53"/>
      <c r="G23" s="53"/>
      <c r="H23" s="67"/>
      <c r="J23" s="144"/>
      <c r="K23" s="136"/>
    </row>
    <row r="24" spans="2:11" hidden="1" x14ac:dyDescent="0.2">
      <c r="D24" s="45"/>
      <c r="E24" s="45"/>
      <c r="F24" s="45"/>
      <c r="G24" s="53"/>
      <c r="H24" s="67"/>
      <c r="J24" s="144"/>
      <c r="K24" s="136"/>
    </row>
    <row r="25" spans="2:11" hidden="1" x14ac:dyDescent="0.2">
      <c r="C25" s="51" t="s">
        <v>650</v>
      </c>
      <c r="D25" s="53"/>
      <c r="E25" s="53"/>
      <c r="F25" s="53"/>
      <c r="G25" s="53"/>
      <c r="H25" s="67"/>
      <c r="J25" s="144"/>
      <c r="K25" s="136"/>
    </row>
    <row r="26" spans="2:11" hidden="1" x14ac:dyDescent="0.2">
      <c r="D26" s="53"/>
      <c r="E26" s="53"/>
      <c r="F26" s="53"/>
      <c r="G26" s="141"/>
      <c r="K26" s="136"/>
    </row>
    <row r="27" spans="2:11" hidden="1" x14ac:dyDescent="0.2">
      <c r="C27" s="51" t="s">
        <v>651</v>
      </c>
      <c r="D27" s="141"/>
      <c r="E27" s="141"/>
      <c r="F27" s="141"/>
      <c r="G27" s="141"/>
      <c r="K27" s="136"/>
    </row>
    <row r="28" spans="2:11" hidden="1" x14ac:dyDescent="0.2">
      <c r="C28" s="51" t="s">
        <v>652</v>
      </c>
      <c r="D28" s="141"/>
      <c r="E28" s="141"/>
      <c r="F28" s="141"/>
      <c r="G28" s="141"/>
      <c r="K28" s="136"/>
    </row>
    <row r="29" spans="2:11" hidden="1" x14ac:dyDescent="0.2">
      <c r="D29" s="141"/>
      <c r="E29" s="141"/>
      <c r="F29" s="141"/>
      <c r="G29" s="141"/>
      <c r="K29" s="136"/>
    </row>
    <row r="30" spans="2:11" hidden="1" x14ac:dyDescent="0.2">
      <c r="C30" s="51" t="s">
        <v>653</v>
      </c>
      <c r="D30" s="141"/>
      <c r="E30" s="141"/>
      <c r="F30" s="141"/>
      <c r="G30" s="141"/>
      <c r="K30" s="136"/>
    </row>
    <row r="31" spans="2:11" hidden="1" x14ac:dyDescent="0.2">
      <c r="C31" s="51" t="s">
        <v>654</v>
      </c>
      <c r="D31" s="141"/>
      <c r="E31" s="141"/>
      <c r="F31" s="141"/>
      <c r="G31" s="141"/>
      <c r="K31" s="136"/>
    </row>
    <row r="32" spans="2:11" hidden="1" x14ac:dyDescent="0.2">
      <c r="D32" s="141"/>
      <c r="E32" s="141"/>
      <c r="F32" s="141"/>
      <c r="G32" s="141"/>
      <c r="K32" s="136"/>
    </row>
    <row r="33" spans="2:11" hidden="1" x14ac:dyDescent="0.2">
      <c r="C33" s="51" t="s">
        <v>655</v>
      </c>
      <c r="D33" s="141"/>
      <c r="E33" s="141"/>
      <c r="F33" s="141"/>
      <c r="G33" s="141"/>
      <c r="K33" s="136"/>
    </row>
    <row r="34" spans="2:11" hidden="1" x14ac:dyDescent="0.2">
      <c r="C34" s="51" t="s">
        <v>656</v>
      </c>
      <c r="D34" s="141"/>
      <c r="E34" s="141"/>
      <c r="F34" s="141"/>
      <c r="G34" s="141"/>
      <c r="K34" s="136"/>
    </row>
    <row r="35" spans="2:11" hidden="1" x14ac:dyDescent="0.2">
      <c r="D35" s="141"/>
      <c r="E35" s="141"/>
      <c r="F35" s="141"/>
      <c r="G35" s="141"/>
      <c r="K35" s="136"/>
    </row>
    <row r="36" spans="2:11" hidden="1" x14ac:dyDescent="0.2">
      <c r="C36" s="51" t="s">
        <v>657</v>
      </c>
      <c r="D36" s="141"/>
      <c r="E36" s="141"/>
      <c r="F36" s="141"/>
      <c r="G36" s="141"/>
      <c r="K36" s="136"/>
    </row>
    <row r="37" spans="2:11" hidden="1" x14ac:dyDescent="0.2">
      <c r="C37" s="51" t="s">
        <v>658</v>
      </c>
      <c r="D37" s="141"/>
      <c r="E37" s="141"/>
      <c r="F37" s="141"/>
      <c r="G37" s="141"/>
      <c r="K37" s="136"/>
    </row>
    <row r="38" spans="2:11" hidden="1" x14ac:dyDescent="0.2">
      <c r="D38" s="141"/>
      <c r="E38" s="141"/>
      <c r="F38" s="141"/>
      <c r="G38" s="141"/>
      <c r="K38" s="136"/>
    </row>
    <row r="39" spans="2:11" hidden="1" x14ac:dyDescent="0.2">
      <c r="C39" s="51" t="s">
        <v>659</v>
      </c>
      <c r="D39" s="141"/>
      <c r="E39" s="141"/>
      <c r="F39" s="141"/>
      <c r="G39" s="141"/>
      <c r="K39" s="136"/>
    </row>
    <row r="40" spans="2:11" hidden="1" x14ac:dyDescent="0.2">
      <c r="C40" s="51" t="s">
        <v>660</v>
      </c>
      <c r="D40" s="141"/>
      <c r="E40" s="141"/>
      <c r="F40" s="141"/>
      <c r="G40" s="141"/>
      <c r="K40" s="136"/>
    </row>
    <row r="41" spans="2:11" hidden="1" x14ac:dyDescent="0.2">
      <c r="D41" s="141"/>
      <c r="E41" s="141"/>
      <c r="F41" s="141"/>
      <c r="G41" s="141"/>
      <c r="K41" s="136"/>
    </row>
    <row r="42" spans="2:11" hidden="1" x14ac:dyDescent="0.2">
      <c r="B42" s="73" t="s">
        <v>661</v>
      </c>
      <c r="C42" s="146"/>
      <c r="D42" s="141">
        <f>SUM(D44:D55)</f>
        <v>0</v>
      </c>
      <c r="E42" s="141">
        <f>SUM(E44:E55)</f>
        <v>0</v>
      </c>
      <c r="F42" s="141">
        <f>SUM(F44:F55)</f>
        <v>0</v>
      </c>
      <c r="G42" s="141">
        <f>SUM(G44:G55)</f>
        <v>0</v>
      </c>
      <c r="K42" s="136"/>
    </row>
    <row r="43" spans="2:11" hidden="1" x14ac:dyDescent="0.2">
      <c r="D43" s="141"/>
      <c r="E43" s="141"/>
      <c r="F43" s="141"/>
      <c r="G43" s="141"/>
      <c r="K43" s="136"/>
    </row>
    <row r="44" spans="2:11" hidden="1" x14ac:dyDescent="0.2">
      <c r="C44" s="51" t="s">
        <v>662</v>
      </c>
      <c r="D44" s="141"/>
      <c r="E44" s="141"/>
      <c r="F44" s="141"/>
      <c r="G44" s="141"/>
      <c r="K44" s="136"/>
    </row>
    <row r="45" spans="2:11" hidden="1" x14ac:dyDescent="0.2">
      <c r="C45" s="51" t="s">
        <v>663</v>
      </c>
      <c r="D45" s="141"/>
      <c r="E45" s="141"/>
      <c r="F45" s="141"/>
      <c r="G45" s="141"/>
      <c r="K45" s="136"/>
    </row>
    <row r="46" spans="2:11" hidden="1" x14ac:dyDescent="0.2">
      <c r="D46" s="141"/>
      <c r="E46" s="141"/>
      <c r="F46" s="141"/>
      <c r="G46" s="141"/>
      <c r="K46" s="136"/>
    </row>
    <row r="47" spans="2:11" hidden="1" x14ac:dyDescent="0.2">
      <c r="C47" s="51" t="s">
        <v>664</v>
      </c>
      <c r="D47" s="141"/>
      <c r="E47" s="141"/>
      <c r="F47" s="141"/>
      <c r="G47" s="141"/>
      <c r="K47" s="136"/>
    </row>
    <row r="48" spans="2:11" hidden="1" x14ac:dyDescent="0.2">
      <c r="C48" s="51" t="s">
        <v>654</v>
      </c>
      <c r="D48" s="141"/>
      <c r="E48" s="141"/>
      <c r="F48" s="141"/>
      <c r="G48" s="141"/>
      <c r="K48" s="136"/>
    </row>
    <row r="49" spans="2:11" hidden="1" x14ac:dyDescent="0.2">
      <c r="D49" s="141"/>
      <c r="E49" s="141"/>
      <c r="F49" s="141"/>
      <c r="G49" s="141"/>
      <c r="K49" s="136"/>
    </row>
    <row r="50" spans="2:11" hidden="1" x14ac:dyDescent="0.2">
      <c r="C50" s="51" t="s">
        <v>665</v>
      </c>
      <c r="D50" s="141"/>
      <c r="E50" s="141"/>
      <c r="F50" s="141"/>
      <c r="G50" s="141"/>
      <c r="K50" s="136"/>
    </row>
    <row r="51" spans="2:11" hidden="1" x14ac:dyDescent="0.2">
      <c r="C51" s="51" t="s">
        <v>666</v>
      </c>
      <c r="D51" s="141"/>
      <c r="E51" s="141"/>
      <c r="F51" s="141"/>
      <c r="G51" s="141"/>
      <c r="K51" s="136"/>
    </row>
    <row r="52" spans="2:11" hidden="1" x14ac:dyDescent="0.2">
      <c r="D52" s="141"/>
      <c r="E52" s="141"/>
      <c r="F52" s="141"/>
      <c r="G52" s="141"/>
      <c r="K52" s="136"/>
    </row>
    <row r="53" spans="2:11" hidden="1" x14ac:dyDescent="0.2">
      <c r="C53" s="51" t="s">
        <v>667</v>
      </c>
      <c r="D53" s="141"/>
      <c r="E53" s="141"/>
      <c r="F53" s="141"/>
      <c r="G53" s="141"/>
      <c r="K53" s="136"/>
    </row>
    <row r="54" spans="2:11" hidden="1" x14ac:dyDescent="0.2">
      <c r="D54" s="141"/>
      <c r="E54" s="141"/>
      <c r="F54" s="141"/>
      <c r="G54" s="141"/>
      <c r="K54" s="136"/>
    </row>
    <row r="55" spans="2:11" hidden="1" x14ac:dyDescent="0.2">
      <c r="C55" s="51" t="s">
        <v>668</v>
      </c>
      <c r="D55" s="141"/>
      <c r="E55" s="141"/>
      <c r="F55" s="141"/>
      <c r="G55" s="141"/>
      <c r="K55" s="136"/>
    </row>
    <row r="56" spans="2:11" hidden="1" x14ac:dyDescent="0.2">
      <c r="C56" s="51" t="s">
        <v>669</v>
      </c>
      <c r="D56" s="141"/>
      <c r="E56" s="141"/>
      <c r="F56" s="141"/>
      <c r="G56" s="141"/>
      <c r="K56" s="136"/>
    </row>
    <row r="57" spans="2:11" hidden="1" x14ac:dyDescent="0.2">
      <c r="D57" s="141"/>
      <c r="E57" s="141"/>
      <c r="F57" s="141"/>
      <c r="G57" s="141"/>
      <c r="K57" s="136"/>
    </row>
    <row r="58" spans="2:11" hidden="1" x14ac:dyDescent="0.2">
      <c r="B58" s="73" t="s">
        <v>670</v>
      </c>
      <c r="C58" s="146"/>
      <c r="D58" s="141">
        <f>SUM(D60:D76)</f>
        <v>0</v>
      </c>
      <c r="E58" s="141">
        <f>SUM(E60:E76)</f>
        <v>0</v>
      </c>
      <c r="F58" s="141">
        <f>SUM(F60:F76)</f>
        <v>0</v>
      </c>
      <c r="G58" s="141">
        <f>SUM(G60:G76)</f>
        <v>0</v>
      </c>
      <c r="K58" s="136"/>
    </row>
    <row r="59" spans="2:11" hidden="1" x14ac:dyDescent="0.2">
      <c r="D59" s="141"/>
      <c r="E59" s="141"/>
      <c r="F59" s="141"/>
      <c r="G59" s="141"/>
      <c r="K59" s="136"/>
    </row>
    <row r="60" spans="2:11" hidden="1" x14ac:dyDescent="0.2">
      <c r="C60" s="51" t="s">
        <v>671</v>
      </c>
      <c r="D60" s="141"/>
      <c r="E60" s="141"/>
      <c r="F60" s="141"/>
      <c r="G60" s="141"/>
      <c r="K60" s="136"/>
    </row>
    <row r="61" spans="2:11" hidden="1" x14ac:dyDescent="0.2">
      <c r="D61" s="141"/>
      <c r="E61" s="141"/>
      <c r="F61" s="141"/>
      <c r="G61" s="141"/>
      <c r="K61" s="136"/>
    </row>
    <row r="62" spans="2:11" hidden="1" x14ac:dyDescent="0.2">
      <c r="C62" s="51" t="s">
        <v>672</v>
      </c>
      <c r="D62" s="141"/>
      <c r="E62" s="141"/>
      <c r="F62" s="141"/>
      <c r="G62" s="141"/>
      <c r="K62" s="136"/>
    </row>
    <row r="63" spans="2:11" hidden="1" x14ac:dyDescent="0.2">
      <c r="D63" s="141"/>
      <c r="E63" s="141"/>
      <c r="F63" s="141"/>
      <c r="G63" s="141"/>
      <c r="K63" s="136"/>
    </row>
    <row r="64" spans="2:11" hidden="1" x14ac:dyDescent="0.2">
      <c r="C64" s="51" t="s">
        <v>673</v>
      </c>
      <c r="D64" s="141"/>
      <c r="E64" s="141"/>
      <c r="F64" s="141"/>
      <c r="G64" s="141"/>
      <c r="K64" s="136"/>
    </row>
    <row r="65" spans="2:12" hidden="1" x14ac:dyDescent="0.2">
      <c r="D65" s="141"/>
      <c r="E65" s="141"/>
      <c r="F65" s="141"/>
      <c r="G65" s="141"/>
      <c r="K65" s="136"/>
    </row>
    <row r="66" spans="2:12" hidden="1" x14ac:dyDescent="0.2">
      <c r="C66" s="51" t="s">
        <v>674</v>
      </c>
      <c r="D66" s="141"/>
      <c r="E66" s="141"/>
      <c r="F66" s="141"/>
      <c r="G66" s="141"/>
      <c r="K66" s="136"/>
    </row>
    <row r="67" spans="2:12" hidden="1" x14ac:dyDescent="0.2">
      <c r="D67" s="141"/>
      <c r="E67" s="141"/>
      <c r="F67" s="141"/>
      <c r="G67" s="141"/>
      <c r="K67" s="136"/>
    </row>
    <row r="68" spans="2:12" hidden="1" x14ac:dyDescent="0.2">
      <c r="C68" s="51" t="s">
        <v>675</v>
      </c>
      <c r="D68" s="141"/>
      <c r="E68" s="141"/>
      <c r="F68" s="141"/>
      <c r="G68" s="141"/>
      <c r="K68" s="136"/>
    </row>
    <row r="69" spans="2:12" hidden="1" x14ac:dyDescent="0.2">
      <c r="D69" s="141"/>
      <c r="E69" s="141"/>
      <c r="F69" s="141"/>
      <c r="G69" s="141"/>
      <c r="K69" s="136"/>
    </row>
    <row r="70" spans="2:12" hidden="1" x14ac:dyDescent="0.2">
      <c r="C70" s="51" t="s">
        <v>676</v>
      </c>
      <c r="D70" s="141"/>
      <c r="E70" s="141"/>
      <c r="F70" s="141"/>
      <c r="G70" s="141"/>
      <c r="K70" s="136"/>
    </row>
    <row r="71" spans="2:12" hidden="1" x14ac:dyDescent="0.2">
      <c r="D71" s="141"/>
      <c r="E71" s="141"/>
      <c r="F71" s="141"/>
      <c r="G71" s="141"/>
      <c r="K71" s="136"/>
    </row>
    <row r="72" spans="2:12" hidden="1" x14ac:dyDescent="0.2">
      <c r="C72" s="51" t="s">
        <v>677</v>
      </c>
      <c r="D72" s="141"/>
      <c r="E72" s="141"/>
      <c r="F72" s="141"/>
      <c r="G72" s="141"/>
      <c r="K72" s="136"/>
    </row>
    <row r="73" spans="2:12" hidden="1" x14ac:dyDescent="0.2">
      <c r="D73" s="141"/>
      <c r="E73" s="141"/>
      <c r="F73" s="141"/>
      <c r="G73" s="141"/>
      <c r="K73" s="136"/>
    </row>
    <row r="74" spans="2:12" hidden="1" x14ac:dyDescent="0.2">
      <c r="C74" s="51" t="s">
        <v>678</v>
      </c>
      <c r="D74" s="141"/>
      <c r="E74" s="141"/>
      <c r="F74" s="141"/>
      <c r="G74" s="141"/>
      <c r="K74" s="136"/>
    </row>
    <row r="75" spans="2:12" hidden="1" x14ac:dyDescent="0.2">
      <c r="D75" s="141"/>
      <c r="E75" s="141"/>
      <c r="F75" s="141"/>
      <c r="G75" s="141"/>
      <c r="K75" s="136"/>
    </row>
    <row r="76" spans="2:12" hidden="1" x14ac:dyDescent="0.2">
      <c r="C76" s="51" t="s">
        <v>679</v>
      </c>
      <c r="D76" s="141"/>
      <c r="E76" s="141"/>
      <c r="F76" s="141"/>
      <c r="G76" s="141"/>
      <c r="K76" s="136"/>
    </row>
    <row r="77" spans="2:12" hidden="1" x14ac:dyDescent="0.2">
      <c r="D77" s="141"/>
      <c r="E77" s="141"/>
      <c r="F77" s="141"/>
      <c r="G77" s="141"/>
      <c r="K77" s="136"/>
    </row>
    <row r="78" spans="2:12" x14ac:dyDescent="0.2">
      <c r="B78" s="48" t="s">
        <v>680</v>
      </c>
      <c r="C78" s="68"/>
      <c r="D78" s="147">
        <f>SUM(D80:D94)</f>
        <v>424650.53</v>
      </c>
      <c r="E78" s="147">
        <f>SUM(E80:E94)</f>
        <v>589048.23</v>
      </c>
      <c r="F78" s="147">
        <f>SUM(F80:F94)</f>
        <v>769818.07000000007</v>
      </c>
      <c r="G78" s="147">
        <f>SUM(G80:G94)</f>
        <v>1783516.83</v>
      </c>
      <c r="K78" s="136"/>
    </row>
    <row r="79" spans="2:12" hidden="1" x14ac:dyDescent="0.2">
      <c r="C79" s="43"/>
      <c r="D79" s="141"/>
      <c r="E79" s="141"/>
      <c r="F79" s="141"/>
      <c r="G79" s="141"/>
      <c r="K79" s="136"/>
    </row>
    <row r="80" spans="2:12" x14ac:dyDescent="0.2">
      <c r="C80" s="43" t="s">
        <v>681</v>
      </c>
      <c r="D80" s="141">
        <v>143831.9</v>
      </c>
      <c r="E80" s="141">
        <v>366435.39</v>
      </c>
      <c r="F80" s="141">
        <v>388052.71</v>
      </c>
      <c r="G80" s="141">
        <f t="shared" ref="G80:G93" si="0">SUM(D80:F80)</f>
        <v>898320</v>
      </c>
      <c r="K80" s="136"/>
      <c r="L80" s="148"/>
    </row>
    <row r="81" spans="2:12" hidden="1" x14ac:dyDescent="0.2">
      <c r="C81" s="43"/>
      <c r="D81" s="141"/>
      <c r="E81" s="141"/>
      <c r="F81" s="141"/>
      <c r="G81" s="141">
        <f t="shared" si="0"/>
        <v>0</v>
      </c>
      <c r="K81" s="136"/>
      <c r="L81" s="148"/>
    </row>
    <row r="82" spans="2:12" hidden="1" x14ac:dyDescent="0.2">
      <c r="C82" s="43" t="s">
        <v>682</v>
      </c>
      <c r="D82" s="141"/>
      <c r="E82" s="141"/>
      <c r="F82" s="141"/>
      <c r="G82" s="141">
        <f t="shared" si="0"/>
        <v>0</v>
      </c>
      <c r="K82" s="136"/>
      <c r="L82" s="148"/>
    </row>
    <row r="83" spans="2:12" hidden="1" x14ac:dyDescent="0.2">
      <c r="C83" s="43"/>
      <c r="D83" s="141"/>
      <c r="E83" s="141"/>
      <c r="F83" s="141"/>
      <c r="G83" s="141">
        <f t="shared" si="0"/>
        <v>0</v>
      </c>
      <c r="K83" s="136"/>
      <c r="L83" s="148"/>
    </row>
    <row r="84" spans="2:12" x14ac:dyDescent="0.2">
      <c r="C84" s="43" t="s">
        <v>683</v>
      </c>
      <c r="D84" s="141">
        <v>3336.42</v>
      </c>
      <c r="E84" s="141">
        <v>0</v>
      </c>
      <c r="F84" s="141">
        <v>0</v>
      </c>
      <c r="G84" s="141">
        <f t="shared" si="0"/>
        <v>3336.42</v>
      </c>
      <c r="K84" s="136"/>
      <c r="L84" s="148"/>
    </row>
    <row r="85" spans="2:12" hidden="1" x14ac:dyDescent="0.2">
      <c r="C85" s="43"/>
      <c r="D85" s="141"/>
      <c r="E85" s="141"/>
      <c r="F85" s="141"/>
      <c r="G85" s="141">
        <f t="shared" si="0"/>
        <v>0</v>
      </c>
      <c r="K85" s="136"/>
      <c r="L85" s="148"/>
    </row>
    <row r="86" spans="2:12" hidden="1" x14ac:dyDescent="0.2">
      <c r="C86" s="43" t="s">
        <v>684</v>
      </c>
      <c r="D86" s="141"/>
      <c r="E86" s="141"/>
      <c r="F86" s="141"/>
      <c r="G86" s="141">
        <f t="shared" si="0"/>
        <v>0</v>
      </c>
      <c r="K86" s="136"/>
      <c r="L86" s="148"/>
    </row>
    <row r="87" spans="2:12" hidden="1" x14ac:dyDescent="0.2">
      <c r="C87" s="43"/>
      <c r="D87" s="141"/>
      <c r="E87" s="141"/>
      <c r="F87" s="141"/>
      <c r="G87" s="141">
        <f t="shared" si="0"/>
        <v>0</v>
      </c>
      <c r="K87" s="136"/>
      <c r="L87" s="148"/>
    </row>
    <row r="88" spans="2:12" x14ac:dyDescent="0.2">
      <c r="C88" s="43" t="s">
        <v>685</v>
      </c>
      <c r="D88" s="141">
        <v>277482.21000000002</v>
      </c>
      <c r="E88" s="141">
        <v>222612.84</v>
      </c>
      <c r="F88" s="141">
        <v>381765.36</v>
      </c>
      <c r="G88" s="141">
        <f t="shared" si="0"/>
        <v>881860.41</v>
      </c>
      <c r="K88" s="136"/>
      <c r="L88" s="148"/>
    </row>
    <row r="89" spans="2:12" hidden="1" x14ac:dyDescent="0.2">
      <c r="D89" s="141"/>
      <c r="E89" s="141"/>
      <c r="F89" s="141"/>
      <c r="G89" s="141">
        <f t="shared" si="0"/>
        <v>0</v>
      </c>
      <c r="L89" s="148"/>
    </row>
    <row r="90" spans="2:12" hidden="1" x14ac:dyDescent="0.2">
      <c r="C90" s="51" t="s">
        <v>686</v>
      </c>
      <c r="D90" s="141"/>
      <c r="E90" s="141"/>
      <c r="F90" s="141"/>
      <c r="G90" s="141">
        <f t="shared" si="0"/>
        <v>0</v>
      </c>
      <c r="L90" s="148"/>
    </row>
    <row r="91" spans="2:12" hidden="1" x14ac:dyDescent="0.2">
      <c r="D91" s="141"/>
      <c r="E91" s="141"/>
      <c r="F91" s="141"/>
      <c r="G91" s="141">
        <f t="shared" si="0"/>
        <v>0</v>
      </c>
      <c r="L91" s="148"/>
    </row>
    <row r="92" spans="2:12" hidden="1" x14ac:dyDescent="0.2">
      <c r="C92" s="51" t="s">
        <v>687</v>
      </c>
      <c r="D92" s="141"/>
      <c r="E92" s="141"/>
      <c r="F92" s="141"/>
      <c r="G92" s="141">
        <f t="shared" si="0"/>
        <v>0</v>
      </c>
      <c r="L92" s="148"/>
    </row>
    <row r="93" spans="2:12" hidden="1" x14ac:dyDescent="0.2">
      <c r="D93" s="141"/>
      <c r="E93" s="141"/>
      <c r="F93" s="141"/>
      <c r="G93" s="141">
        <f t="shared" si="0"/>
        <v>0</v>
      </c>
      <c r="L93" s="148"/>
    </row>
    <row r="94" spans="2:12" x14ac:dyDescent="0.2">
      <c r="C94" s="43" t="s">
        <v>688</v>
      </c>
      <c r="D94" s="141"/>
      <c r="E94" s="141"/>
      <c r="F94" s="141"/>
      <c r="G94" s="141"/>
      <c r="L94" s="149"/>
    </row>
    <row r="95" spans="2:12" hidden="1" x14ac:dyDescent="0.2"/>
    <row r="96" spans="2:12" hidden="1" x14ac:dyDescent="0.2">
      <c r="B96" s="73" t="s">
        <v>689</v>
      </c>
      <c r="C96" s="146"/>
      <c r="D96" s="123">
        <f>SUM(D98:D102)</f>
        <v>0</v>
      </c>
      <c r="E96" s="123">
        <f>SUM(E98:E102)</f>
        <v>0</v>
      </c>
      <c r="F96" s="123">
        <f>SUM(F98:F102)</f>
        <v>0</v>
      </c>
      <c r="G96" s="123">
        <f>SUM(G98:G102)</f>
        <v>0</v>
      </c>
    </row>
    <row r="97" spans="2:7" hidden="1" x14ac:dyDescent="0.2"/>
    <row r="98" spans="2:7" hidden="1" x14ac:dyDescent="0.2">
      <c r="C98" s="51" t="s">
        <v>690</v>
      </c>
    </row>
    <row r="99" spans="2:7" hidden="1" x14ac:dyDescent="0.2"/>
    <row r="100" spans="2:7" hidden="1" x14ac:dyDescent="0.2">
      <c r="C100" s="51" t="s">
        <v>691</v>
      </c>
    </row>
    <row r="101" spans="2:7" hidden="1" x14ac:dyDescent="0.2"/>
    <row r="102" spans="2:7" hidden="1" x14ac:dyDescent="0.2">
      <c r="C102" s="51" t="s">
        <v>692</v>
      </c>
    </row>
    <row r="103" spans="2:7" hidden="1" x14ac:dyDescent="0.2"/>
    <row r="104" spans="2:7" hidden="1" x14ac:dyDescent="0.2">
      <c r="B104" s="73" t="s">
        <v>693</v>
      </c>
      <c r="C104" s="146"/>
      <c r="D104" s="123">
        <f>SUM(D107:D119)</f>
        <v>0</v>
      </c>
      <c r="E104" s="123">
        <f>SUM(E107:E119)</f>
        <v>0</v>
      </c>
      <c r="F104" s="123">
        <f>SUM(F107:F119)</f>
        <v>0</v>
      </c>
      <c r="G104" s="123">
        <f>SUM(G107:G119)</f>
        <v>0</v>
      </c>
    </row>
    <row r="105" spans="2:7" hidden="1" x14ac:dyDescent="0.2">
      <c r="B105" s="150"/>
      <c r="C105" s="146" t="s">
        <v>694</v>
      </c>
    </row>
    <row r="106" spans="2:7" hidden="1" x14ac:dyDescent="0.2"/>
    <row r="107" spans="2:7" hidden="1" x14ac:dyDescent="0.2">
      <c r="C107" s="51" t="s">
        <v>695</v>
      </c>
    </row>
    <row r="108" spans="2:7" hidden="1" x14ac:dyDescent="0.2"/>
    <row r="109" spans="2:7" hidden="1" x14ac:dyDescent="0.2">
      <c r="C109" s="51" t="s">
        <v>696</v>
      </c>
    </row>
    <row r="110" spans="2:7" hidden="1" x14ac:dyDescent="0.2"/>
    <row r="111" spans="2:7" hidden="1" x14ac:dyDescent="0.2">
      <c r="C111" s="51" t="s">
        <v>697</v>
      </c>
    </row>
    <row r="112" spans="2:7" hidden="1" x14ac:dyDescent="0.2"/>
    <row r="113" spans="2:7" hidden="1" x14ac:dyDescent="0.2">
      <c r="C113" s="51" t="s">
        <v>698</v>
      </c>
    </row>
    <row r="114" spans="2:7" hidden="1" x14ac:dyDescent="0.2">
      <c r="C114" s="51" t="s">
        <v>663</v>
      </c>
    </row>
    <row r="115" spans="2:7" hidden="1" x14ac:dyDescent="0.2"/>
    <row r="116" spans="2:7" hidden="1" x14ac:dyDescent="0.2">
      <c r="C116" s="51" t="s">
        <v>699</v>
      </c>
    </row>
    <row r="117" spans="2:7" hidden="1" x14ac:dyDescent="0.2">
      <c r="C117" s="51" t="s">
        <v>700</v>
      </c>
    </row>
    <row r="118" spans="2:7" hidden="1" x14ac:dyDescent="0.2"/>
    <row r="119" spans="2:7" hidden="1" x14ac:dyDescent="0.2">
      <c r="C119" s="51" t="s">
        <v>701</v>
      </c>
    </row>
    <row r="120" spans="2:7" hidden="1" x14ac:dyDescent="0.2">
      <c r="C120" s="51" t="s">
        <v>702</v>
      </c>
    </row>
    <row r="121" spans="2:7" hidden="1" x14ac:dyDescent="0.2"/>
    <row r="122" spans="2:7" hidden="1" x14ac:dyDescent="0.2">
      <c r="B122" s="73" t="s">
        <v>703</v>
      </c>
      <c r="C122" s="146"/>
      <c r="D122" s="123">
        <f>SUM(D124)</f>
        <v>0</v>
      </c>
      <c r="E122" s="123">
        <f>SUM(E124)</f>
        <v>0</v>
      </c>
      <c r="F122" s="123">
        <f>SUM(F124)</f>
        <v>0</v>
      </c>
      <c r="G122" s="123">
        <f>SUM(G124)</f>
        <v>0</v>
      </c>
    </row>
    <row r="123" spans="2:7" hidden="1" x14ac:dyDescent="0.2"/>
    <row r="124" spans="2:7" hidden="1" x14ac:dyDescent="0.2">
      <c r="C124" s="51" t="s">
        <v>704</v>
      </c>
    </row>
    <row r="125" spans="2:7" hidden="1" x14ac:dyDescent="0.2"/>
    <row r="126" spans="2:7" hidden="1" x14ac:dyDescent="0.2">
      <c r="B126" s="73" t="s">
        <v>705</v>
      </c>
      <c r="C126" s="146"/>
      <c r="D126" s="123">
        <f>SUM(D128:D136)</f>
        <v>0</v>
      </c>
      <c r="E126" s="123">
        <f>SUM(E128:E136)</f>
        <v>0</v>
      </c>
      <c r="F126" s="123">
        <f>SUM(F128:F136)</f>
        <v>0</v>
      </c>
      <c r="G126" s="123">
        <f>SUM(G128:G136)</f>
        <v>0</v>
      </c>
    </row>
    <row r="127" spans="2:7" hidden="1" x14ac:dyDescent="0.2"/>
    <row r="128" spans="2:7" hidden="1" x14ac:dyDescent="0.2">
      <c r="C128" s="51" t="s">
        <v>706</v>
      </c>
    </row>
    <row r="129" spans="2:7" hidden="1" x14ac:dyDescent="0.2"/>
    <row r="130" spans="2:7" hidden="1" x14ac:dyDescent="0.2">
      <c r="C130" s="51" t="s">
        <v>707</v>
      </c>
    </row>
    <row r="131" spans="2:7" hidden="1" x14ac:dyDescent="0.2"/>
    <row r="132" spans="2:7" hidden="1" x14ac:dyDescent="0.2">
      <c r="C132" s="51" t="s">
        <v>708</v>
      </c>
    </row>
    <row r="133" spans="2:7" hidden="1" x14ac:dyDescent="0.2"/>
    <row r="134" spans="2:7" hidden="1" x14ac:dyDescent="0.2">
      <c r="C134" s="51" t="s">
        <v>709</v>
      </c>
    </row>
    <row r="135" spans="2:7" hidden="1" x14ac:dyDescent="0.2"/>
    <row r="136" spans="2:7" hidden="1" x14ac:dyDescent="0.2">
      <c r="C136" s="51" t="s">
        <v>710</v>
      </c>
    </row>
    <row r="137" spans="2:7" hidden="1" x14ac:dyDescent="0.2"/>
    <row r="138" spans="2:7" hidden="1" x14ac:dyDescent="0.2">
      <c r="B138" s="73" t="s">
        <v>711</v>
      </c>
      <c r="C138" s="146"/>
      <c r="D138" s="123">
        <f>SUM(D140:D144)</f>
        <v>0</v>
      </c>
      <c r="E138" s="123">
        <f>SUM(E140:E144)</f>
        <v>0</v>
      </c>
      <c r="F138" s="123">
        <f>SUM(F140:F144)</f>
        <v>0</v>
      </c>
      <c r="G138" s="123">
        <f>SUM(G140:G144)</f>
        <v>0</v>
      </c>
    </row>
    <row r="139" spans="2:7" hidden="1" x14ac:dyDescent="0.2"/>
    <row r="140" spans="2:7" hidden="1" x14ac:dyDescent="0.2">
      <c r="C140" s="51" t="s">
        <v>712</v>
      </c>
    </row>
    <row r="141" spans="2:7" hidden="1" x14ac:dyDescent="0.2"/>
    <row r="142" spans="2:7" hidden="1" x14ac:dyDescent="0.2">
      <c r="C142" s="51" t="s">
        <v>713</v>
      </c>
    </row>
    <row r="143" spans="2:7" hidden="1" x14ac:dyDescent="0.2"/>
    <row r="144" spans="2:7" hidden="1" x14ac:dyDescent="0.2">
      <c r="C144" s="51" t="s">
        <v>714</v>
      </c>
    </row>
    <row r="145" spans="4:6" x14ac:dyDescent="0.2">
      <c r="D145" s="151"/>
      <c r="E145" s="151"/>
      <c r="F145" s="151"/>
    </row>
    <row r="147" spans="4:6" x14ac:dyDescent="0.2">
      <c r="D147" s="124"/>
      <c r="E147" s="124"/>
      <c r="F147" s="124"/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90" orientation="portrait" horizontalDpi="300" verticalDpi="300" r:id="rId1"/>
  <headerFooter alignWithMargins="0">
    <oddHeader>&amp;C&amp;16XV AYUNTAMIENTO DE COMONDU
TESORERIA GENERAL MUNICIPAL
PRESUPUESTO DE EGRESOS  ESTIMADO 4TO TRIMESTRE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A107" sqref="A107"/>
    </sheetView>
  </sheetViews>
  <sheetFormatPr baseColWidth="10" defaultColWidth="9.140625" defaultRowHeight="12.75" x14ac:dyDescent="0.2"/>
  <cols>
    <col min="1" max="1" width="2.7109375" style="34" customWidth="1"/>
    <col min="2" max="2" width="2.7109375" style="32" customWidth="1"/>
    <col min="3" max="3" width="47.140625" style="43" customWidth="1"/>
    <col min="4" max="5" width="10.140625" style="34" bestFit="1" customWidth="1"/>
    <col min="6" max="7" width="11.7109375" style="34" bestFit="1" customWidth="1"/>
    <col min="8" max="8" width="10.85546875" style="34" hidden="1" customWidth="1"/>
    <col min="9" max="9" width="10.7109375" style="43" hidden="1" customWidth="1"/>
    <col min="10" max="11" width="9.42578125" style="34" hidden="1" customWidth="1"/>
    <col min="12" max="13" width="11.7109375" style="34" bestFit="1" customWidth="1"/>
    <col min="14" max="16384" width="9.140625" style="34"/>
  </cols>
  <sheetData>
    <row r="1" spans="1:13" ht="13.5" customHeight="1" x14ac:dyDescent="0.2">
      <c r="D1" s="33"/>
      <c r="E1" s="33"/>
      <c r="F1" s="33"/>
    </row>
    <row r="2" spans="1:13" ht="13.5" hidden="1" customHeight="1" x14ac:dyDescent="0.2"/>
    <row r="3" spans="1:13" ht="13.5" hidden="1" customHeight="1" x14ac:dyDescent="0.2"/>
    <row r="4" spans="1:13" ht="13.5" hidden="1" customHeight="1" x14ac:dyDescent="0.2"/>
    <row r="5" spans="1:13" ht="13.5" hidden="1" customHeight="1" x14ac:dyDescent="0.2"/>
    <row r="6" spans="1:13" ht="13.5" customHeight="1" x14ac:dyDescent="0.2">
      <c r="G6" s="37" t="s">
        <v>465</v>
      </c>
      <c r="H6" s="37" t="s">
        <v>417</v>
      </c>
    </row>
    <row r="7" spans="1:13" s="37" customFormat="1" x14ac:dyDescent="0.2">
      <c r="B7" s="152"/>
      <c r="D7" s="37" t="s">
        <v>418</v>
      </c>
      <c r="E7" s="37" t="s">
        <v>419</v>
      </c>
      <c r="F7" s="37" t="s">
        <v>420</v>
      </c>
      <c r="G7" s="37" t="s">
        <v>841</v>
      </c>
      <c r="H7" s="37" t="s">
        <v>421</v>
      </c>
      <c r="I7" s="37" t="s">
        <v>422</v>
      </c>
      <c r="J7" s="37" t="s">
        <v>423</v>
      </c>
    </row>
    <row r="8" spans="1:13" s="37" customFormat="1" x14ac:dyDescent="0.2">
      <c r="B8" s="152"/>
    </row>
    <row r="9" spans="1:13" s="113" customFormat="1" x14ac:dyDescent="0.2">
      <c r="A9" s="39" t="s">
        <v>715</v>
      </c>
      <c r="B9" s="82"/>
      <c r="C9" s="39"/>
      <c r="D9" s="39">
        <f>SUM(D11,D25,D35,D41,D53,D57,D77,D97,D107)</f>
        <v>405897.66</v>
      </c>
      <c r="E9" s="39">
        <f>SUM(E11,E25,E35,E41,E53,E57,E77,E97,E107)</f>
        <v>119976.62</v>
      </c>
      <c r="F9" s="39">
        <f>SUM(F11,F25,F35,F41,F53,F57,F77,F97,F107)</f>
        <v>2055366.88</v>
      </c>
      <c r="G9" s="42">
        <f>SUM(G11,G25,G35,G41,G53,G57,G77,G97,G107)</f>
        <v>2581241.16</v>
      </c>
      <c r="H9" s="113" t="e">
        <f>H11+#REF!+#REF!+#REF!+#REF!</f>
        <v>#REF!</v>
      </c>
      <c r="I9" s="113" t="e">
        <f>I11+#REF!+#REF!+#REF!+#REF!</f>
        <v>#REF!</v>
      </c>
      <c r="L9" s="84"/>
      <c r="M9" s="84"/>
    </row>
    <row r="10" spans="1:13" ht="15" hidden="1" customHeight="1" x14ac:dyDescent="0.25">
      <c r="A10" s="153"/>
      <c r="D10" s="43"/>
      <c r="E10" s="43"/>
      <c r="F10" s="43"/>
      <c r="G10" s="43"/>
      <c r="H10" s="43"/>
      <c r="L10" s="66"/>
    </row>
    <row r="11" spans="1:13" s="68" customFormat="1" ht="12" x14ac:dyDescent="0.2">
      <c r="B11" s="48" t="s">
        <v>716</v>
      </c>
      <c r="D11" s="68">
        <f>SUM(D13:D23)</f>
        <v>22648.51</v>
      </c>
      <c r="E11" s="68">
        <f>SUM(E13:E23)</f>
        <v>41400.47</v>
      </c>
      <c r="F11" s="68">
        <f>SUM(F13:F23)</f>
        <v>112526.62</v>
      </c>
      <c r="G11" s="50">
        <f>SUM(G13:G23)</f>
        <v>176575.6</v>
      </c>
      <c r="H11" s="68">
        <f>SUM(H13:H14)</f>
        <v>1921000</v>
      </c>
      <c r="I11" s="68">
        <f>SUM(I13:I14)</f>
        <v>1900636.02</v>
      </c>
      <c r="L11" s="50"/>
    </row>
    <row r="12" spans="1:13" hidden="1" x14ac:dyDescent="0.2">
      <c r="D12" s="43"/>
      <c r="E12" s="43"/>
      <c r="F12" s="43"/>
      <c r="G12" s="43"/>
      <c r="H12" s="43"/>
      <c r="L12" s="84"/>
    </row>
    <row r="13" spans="1:13" s="43" customFormat="1" ht="11.25" x14ac:dyDescent="0.2">
      <c r="B13" s="32"/>
      <c r="C13" s="43" t="s">
        <v>717</v>
      </c>
      <c r="D13" s="53">
        <v>0</v>
      </c>
      <c r="E13" s="53">
        <v>7199.84</v>
      </c>
      <c r="F13" s="53">
        <v>13164.14</v>
      </c>
      <c r="G13" s="53">
        <f t="shared" ref="G13:G23" si="0">SUM(D13:F13)</f>
        <v>20363.98</v>
      </c>
      <c r="H13" s="67">
        <v>1921000</v>
      </c>
      <c r="I13" s="43">
        <f>H13-G13</f>
        <v>1900636.02</v>
      </c>
      <c r="J13" s="55">
        <f>I13/H13</f>
        <v>0.98939928162415414</v>
      </c>
      <c r="L13" s="117"/>
      <c r="M13" s="45"/>
    </row>
    <row r="14" spans="1:13" s="43" customFormat="1" ht="11.25" hidden="1" x14ac:dyDescent="0.2">
      <c r="B14" s="32"/>
      <c r="D14" s="67"/>
      <c r="E14" s="67"/>
      <c r="F14" s="67"/>
      <c r="G14" s="53">
        <f t="shared" si="0"/>
        <v>0</v>
      </c>
      <c r="H14" s="67"/>
      <c r="J14" s="55"/>
      <c r="L14" s="117"/>
    </row>
    <row r="15" spans="1:13" hidden="1" x14ac:dyDescent="0.2">
      <c r="C15" s="51" t="s">
        <v>718</v>
      </c>
      <c r="G15" s="53">
        <f t="shared" si="0"/>
        <v>0</v>
      </c>
      <c r="L15" s="84"/>
    </row>
    <row r="16" spans="1:13" hidden="1" x14ac:dyDescent="0.2">
      <c r="G16" s="53">
        <f t="shared" si="0"/>
        <v>0</v>
      </c>
      <c r="L16" s="84"/>
    </row>
    <row r="17" spans="2:13" hidden="1" x14ac:dyDescent="0.2">
      <c r="C17" s="51" t="s">
        <v>719</v>
      </c>
      <c r="G17" s="53">
        <f t="shared" si="0"/>
        <v>0</v>
      </c>
      <c r="L17" s="84"/>
    </row>
    <row r="18" spans="2:13" hidden="1" x14ac:dyDescent="0.2">
      <c r="G18" s="53">
        <f t="shared" si="0"/>
        <v>0</v>
      </c>
      <c r="L18" s="84"/>
    </row>
    <row r="19" spans="2:13" hidden="1" x14ac:dyDescent="0.2">
      <c r="C19" s="51" t="s">
        <v>720</v>
      </c>
      <c r="G19" s="53">
        <f t="shared" si="0"/>
        <v>0</v>
      </c>
      <c r="L19" s="84"/>
    </row>
    <row r="20" spans="2:13" hidden="1" x14ac:dyDescent="0.2">
      <c r="G20" s="53">
        <f t="shared" si="0"/>
        <v>0</v>
      </c>
      <c r="L20" s="84"/>
    </row>
    <row r="21" spans="2:13" x14ac:dyDescent="0.2">
      <c r="C21" s="43" t="s">
        <v>721</v>
      </c>
      <c r="D21" s="34">
        <v>22648.51</v>
      </c>
      <c r="E21" s="34">
        <v>34200.629999999997</v>
      </c>
      <c r="F21" s="34">
        <v>81498.95</v>
      </c>
      <c r="G21" s="53">
        <f t="shared" si="0"/>
        <v>138348.09</v>
      </c>
      <c r="L21" s="84"/>
      <c r="M21" s="66"/>
    </row>
    <row r="22" spans="2:13" hidden="1" x14ac:dyDescent="0.2">
      <c r="G22" s="53">
        <f t="shared" si="0"/>
        <v>0</v>
      </c>
      <c r="L22" s="84"/>
      <c r="M22" s="66"/>
    </row>
    <row r="23" spans="2:13" x14ac:dyDescent="0.2">
      <c r="C23" s="43" t="s">
        <v>722</v>
      </c>
      <c r="D23" s="34">
        <v>0</v>
      </c>
      <c r="E23" s="34">
        <v>0</v>
      </c>
      <c r="F23" s="34">
        <v>17863.53</v>
      </c>
      <c r="G23" s="53">
        <f t="shared" si="0"/>
        <v>17863.53</v>
      </c>
      <c r="L23" s="84"/>
      <c r="M23" s="66"/>
    </row>
    <row r="24" spans="2:13" x14ac:dyDescent="0.2">
      <c r="B24" s="65"/>
      <c r="C24" s="31"/>
      <c r="L24" s="84"/>
      <c r="M24" s="66"/>
    </row>
    <row r="25" spans="2:13" x14ac:dyDescent="0.2">
      <c r="B25" s="48" t="s">
        <v>723</v>
      </c>
      <c r="C25" s="68"/>
      <c r="D25" s="113">
        <f>SUM(D27:D33)</f>
        <v>0</v>
      </c>
      <c r="E25" s="113">
        <f>SUM(E27:E33)</f>
        <v>0</v>
      </c>
      <c r="F25" s="113">
        <f>SUM(F27:F33)</f>
        <v>0</v>
      </c>
      <c r="G25" s="113">
        <f>SUM(G27:G33)</f>
        <v>0</v>
      </c>
      <c r="L25" s="84"/>
    </row>
    <row r="26" spans="2:13" hidden="1" x14ac:dyDescent="0.2">
      <c r="L26" s="84"/>
    </row>
    <row r="27" spans="2:13" hidden="1" x14ac:dyDescent="0.2">
      <c r="C27" s="43" t="s">
        <v>724</v>
      </c>
      <c r="L27" s="84"/>
    </row>
    <row r="28" spans="2:13" hidden="1" x14ac:dyDescent="0.2">
      <c r="L28" s="84"/>
    </row>
    <row r="29" spans="2:13" hidden="1" x14ac:dyDescent="0.2">
      <c r="C29" s="43" t="s">
        <v>725</v>
      </c>
      <c r="L29" s="84"/>
    </row>
    <row r="30" spans="2:13" hidden="1" x14ac:dyDescent="0.2">
      <c r="L30" s="84"/>
    </row>
    <row r="31" spans="2:13" hidden="1" x14ac:dyDescent="0.2">
      <c r="C31" s="43" t="s">
        <v>726</v>
      </c>
      <c r="L31" s="84"/>
    </row>
    <row r="32" spans="2:13" hidden="1" x14ac:dyDescent="0.2">
      <c r="L32" s="84"/>
    </row>
    <row r="33" spans="1:12" x14ac:dyDescent="0.2">
      <c r="C33" s="43" t="s">
        <v>727</v>
      </c>
      <c r="G33" s="34">
        <f>SUM(D33:F33)</f>
        <v>0</v>
      </c>
      <c r="L33" s="84"/>
    </row>
    <row r="34" spans="1:12" hidden="1" x14ac:dyDescent="0.2">
      <c r="A34" s="49"/>
      <c r="B34" s="70"/>
      <c r="C34" s="49"/>
      <c r="L34" s="84"/>
    </row>
    <row r="35" spans="1:12" hidden="1" x14ac:dyDescent="0.2">
      <c r="A35" s="49"/>
      <c r="B35" s="48" t="s">
        <v>728</v>
      </c>
      <c r="C35" s="68"/>
      <c r="D35" s="34">
        <f>SUM(D37:D39)</f>
        <v>0</v>
      </c>
      <c r="E35" s="34">
        <f>SUM(E37:E39)</f>
        <v>0</v>
      </c>
      <c r="F35" s="34">
        <f>SUM(F37:F39)</f>
        <v>0</v>
      </c>
      <c r="G35" s="34">
        <f>SUM(G37:G39)</f>
        <v>0</v>
      </c>
      <c r="L35" s="84"/>
    </row>
    <row r="36" spans="1:12" hidden="1" x14ac:dyDescent="0.2">
      <c r="L36" s="84"/>
    </row>
    <row r="37" spans="1:12" hidden="1" x14ac:dyDescent="0.2">
      <c r="C37" s="43" t="s">
        <v>729</v>
      </c>
      <c r="L37" s="84"/>
    </row>
    <row r="38" spans="1:12" hidden="1" x14ac:dyDescent="0.2">
      <c r="L38" s="84"/>
    </row>
    <row r="39" spans="1:12" hidden="1" x14ac:dyDescent="0.2">
      <c r="C39" s="43" t="s">
        <v>730</v>
      </c>
      <c r="L39" s="84"/>
    </row>
    <row r="40" spans="1:12" hidden="1" x14ac:dyDescent="0.2">
      <c r="L40" s="84"/>
    </row>
    <row r="41" spans="1:12" x14ac:dyDescent="0.2">
      <c r="B41" s="48" t="s">
        <v>731</v>
      </c>
      <c r="C41" s="68"/>
      <c r="D41" s="113">
        <f>SUM(D43:D51)</f>
        <v>0</v>
      </c>
      <c r="E41" s="113">
        <f>SUM(E43:E51)</f>
        <v>63307.5</v>
      </c>
      <c r="F41" s="113">
        <f>SUM(F43:F51)</f>
        <v>80092.05</v>
      </c>
      <c r="G41" s="84">
        <f t="shared" ref="G41:G72" si="1">SUM(D41:F41)</f>
        <v>143399.54999999999</v>
      </c>
      <c r="L41" s="84"/>
    </row>
    <row r="42" spans="1:12" hidden="1" x14ac:dyDescent="0.2">
      <c r="G42" s="66">
        <f t="shared" si="1"/>
        <v>0</v>
      </c>
      <c r="L42" s="84"/>
    </row>
    <row r="43" spans="1:12" x14ac:dyDescent="0.2">
      <c r="C43" s="43" t="s">
        <v>732</v>
      </c>
      <c r="D43" s="34">
        <v>0</v>
      </c>
      <c r="E43" s="34">
        <v>63307.5</v>
      </c>
      <c r="F43" s="34">
        <v>80092.05</v>
      </c>
      <c r="G43" s="66">
        <f t="shared" si="1"/>
        <v>143399.54999999999</v>
      </c>
      <c r="L43" s="84"/>
    </row>
    <row r="44" spans="1:12" hidden="1" x14ac:dyDescent="0.2">
      <c r="G44" s="34">
        <f t="shared" si="1"/>
        <v>0</v>
      </c>
      <c r="L44" s="84"/>
    </row>
    <row r="45" spans="1:12" hidden="1" x14ac:dyDescent="0.2">
      <c r="C45" s="43" t="s">
        <v>733</v>
      </c>
      <c r="G45" s="34">
        <f t="shared" si="1"/>
        <v>0</v>
      </c>
      <c r="L45" s="84"/>
    </row>
    <row r="46" spans="1:12" hidden="1" x14ac:dyDescent="0.2">
      <c r="G46" s="34">
        <f t="shared" si="1"/>
        <v>0</v>
      </c>
      <c r="L46" s="84"/>
    </row>
    <row r="47" spans="1:12" hidden="1" x14ac:dyDescent="0.2">
      <c r="C47" s="43" t="s">
        <v>734</v>
      </c>
      <c r="G47" s="34">
        <f t="shared" si="1"/>
        <v>0</v>
      </c>
      <c r="L47" s="84"/>
    </row>
    <row r="48" spans="1:12" hidden="1" x14ac:dyDescent="0.2">
      <c r="G48" s="34">
        <f t="shared" si="1"/>
        <v>0</v>
      </c>
      <c r="L48" s="84"/>
    </row>
    <row r="49" spans="2:12" hidden="1" x14ac:dyDescent="0.2">
      <c r="C49" s="43" t="s">
        <v>735</v>
      </c>
      <c r="G49" s="34">
        <f t="shared" si="1"/>
        <v>0</v>
      </c>
      <c r="L49" s="84"/>
    </row>
    <row r="50" spans="2:12" hidden="1" x14ac:dyDescent="0.2">
      <c r="G50" s="34">
        <f t="shared" si="1"/>
        <v>0</v>
      </c>
      <c r="L50" s="84"/>
    </row>
    <row r="51" spans="2:12" hidden="1" x14ac:dyDescent="0.2">
      <c r="C51" s="43" t="s">
        <v>736</v>
      </c>
      <c r="G51" s="34">
        <f t="shared" si="1"/>
        <v>0</v>
      </c>
      <c r="L51" s="84"/>
    </row>
    <row r="52" spans="2:12" hidden="1" x14ac:dyDescent="0.2">
      <c r="G52" s="34">
        <f t="shared" si="1"/>
        <v>0</v>
      </c>
      <c r="L52" s="84"/>
    </row>
    <row r="53" spans="2:12" hidden="1" x14ac:dyDescent="0.2">
      <c r="B53" s="48" t="s">
        <v>737</v>
      </c>
      <c r="C53" s="68"/>
      <c r="D53" s="34">
        <f>SUM(D55)</f>
        <v>0</v>
      </c>
      <c r="E53" s="34">
        <f>SUM(E55)</f>
        <v>0</v>
      </c>
      <c r="F53" s="34">
        <f>SUM(F55)</f>
        <v>0</v>
      </c>
      <c r="G53" s="34">
        <f t="shared" si="1"/>
        <v>0</v>
      </c>
      <c r="L53" s="84"/>
    </row>
    <row r="54" spans="2:12" hidden="1" x14ac:dyDescent="0.2">
      <c r="G54" s="34">
        <f t="shared" si="1"/>
        <v>0</v>
      </c>
      <c r="L54" s="84"/>
    </row>
    <row r="55" spans="2:12" hidden="1" x14ac:dyDescent="0.2">
      <c r="C55" s="43" t="s">
        <v>738</v>
      </c>
      <c r="G55" s="34">
        <f t="shared" si="1"/>
        <v>0</v>
      </c>
      <c r="L55" s="84"/>
    </row>
    <row r="56" spans="2:12" hidden="1" x14ac:dyDescent="0.2">
      <c r="G56" s="34">
        <f t="shared" si="1"/>
        <v>0</v>
      </c>
      <c r="L56" s="84"/>
    </row>
    <row r="57" spans="2:12" x14ac:dyDescent="0.2">
      <c r="B57" s="48" t="s">
        <v>739</v>
      </c>
      <c r="C57" s="68"/>
      <c r="D57" s="113">
        <f>SUM(D59:D75)</f>
        <v>14000.23</v>
      </c>
      <c r="E57" s="113">
        <f>SUM(E59:E75)</f>
        <v>15268.65</v>
      </c>
      <c r="F57" s="113">
        <f>SUM(F59:F75)</f>
        <v>16503.55</v>
      </c>
      <c r="G57" s="84">
        <f t="shared" si="1"/>
        <v>45772.429999999993</v>
      </c>
      <c r="L57" s="84"/>
    </row>
    <row r="58" spans="2:12" hidden="1" x14ac:dyDescent="0.2">
      <c r="G58" s="66">
        <f t="shared" si="1"/>
        <v>0</v>
      </c>
      <c r="L58" s="84"/>
    </row>
    <row r="59" spans="2:12" hidden="1" x14ac:dyDescent="0.2">
      <c r="C59" s="43" t="s">
        <v>740</v>
      </c>
      <c r="G59" s="66">
        <f t="shared" si="1"/>
        <v>0</v>
      </c>
      <c r="L59" s="84"/>
    </row>
    <row r="60" spans="2:12" hidden="1" x14ac:dyDescent="0.2">
      <c r="G60" s="66">
        <f t="shared" si="1"/>
        <v>0</v>
      </c>
      <c r="L60" s="84"/>
    </row>
    <row r="61" spans="2:12" hidden="1" x14ac:dyDescent="0.2">
      <c r="C61" s="43" t="s">
        <v>741</v>
      </c>
      <c r="G61" s="66">
        <f t="shared" si="1"/>
        <v>0</v>
      </c>
      <c r="L61" s="84"/>
    </row>
    <row r="62" spans="2:12" hidden="1" x14ac:dyDescent="0.2">
      <c r="G62" s="66">
        <f t="shared" si="1"/>
        <v>0</v>
      </c>
      <c r="L62" s="84"/>
    </row>
    <row r="63" spans="2:12" hidden="1" x14ac:dyDescent="0.2">
      <c r="C63" s="43" t="s">
        <v>742</v>
      </c>
      <c r="G63" s="66">
        <f t="shared" si="1"/>
        <v>0</v>
      </c>
      <c r="L63" s="84"/>
    </row>
    <row r="64" spans="2:12" hidden="1" x14ac:dyDescent="0.2">
      <c r="G64" s="66">
        <f t="shared" si="1"/>
        <v>0</v>
      </c>
      <c r="L64" s="84"/>
    </row>
    <row r="65" spans="2:12" hidden="1" x14ac:dyDescent="0.2">
      <c r="C65" s="43" t="s">
        <v>743</v>
      </c>
      <c r="G65" s="66">
        <f t="shared" si="1"/>
        <v>0</v>
      </c>
      <c r="L65" s="84"/>
    </row>
    <row r="66" spans="2:12" hidden="1" x14ac:dyDescent="0.2">
      <c r="C66" s="43" t="s">
        <v>744</v>
      </c>
      <c r="G66" s="66">
        <f t="shared" si="1"/>
        <v>0</v>
      </c>
      <c r="L66" s="84"/>
    </row>
    <row r="67" spans="2:12" hidden="1" x14ac:dyDescent="0.2">
      <c r="G67" s="66">
        <f t="shared" si="1"/>
        <v>0</v>
      </c>
      <c r="L67" s="84"/>
    </row>
    <row r="68" spans="2:12" hidden="1" x14ac:dyDescent="0.2">
      <c r="C68" s="43" t="s">
        <v>745</v>
      </c>
      <c r="G68" s="66">
        <f t="shared" si="1"/>
        <v>0</v>
      </c>
      <c r="L68" s="84"/>
    </row>
    <row r="69" spans="2:12" hidden="1" x14ac:dyDescent="0.2">
      <c r="G69" s="66">
        <f t="shared" si="1"/>
        <v>0</v>
      </c>
      <c r="L69" s="84"/>
    </row>
    <row r="70" spans="2:12" hidden="1" x14ac:dyDescent="0.2">
      <c r="C70" s="43" t="s">
        <v>746</v>
      </c>
      <c r="G70" s="66">
        <f t="shared" si="1"/>
        <v>0</v>
      </c>
      <c r="L70" s="84"/>
    </row>
    <row r="71" spans="2:12" hidden="1" x14ac:dyDescent="0.2">
      <c r="C71" s="43" t="s">
        <v>747</v>
      </c>
      <c r="G71" s="66">
        <f t="shared" si="1"/>
        <v>0</v>
      </c>
      <c r="L71" s="84"/>
    </row>
    <row r="72" spans="2:12" hidden="1" x14ac:dyDescent="0.2">
      <c r="G72" s="66">
        <f t="shared" si="1"/>
        <v>0</v>
      </c>
      <c r="L72" s="84"/>
    </row>
    <row r="73" spans="2:12" hidden="1" x14ac:dyDescent="0.2">
      <c r="C73" s="43" t="s">
        <v>748</v>
      </c>
      <c r="G73" s="66">
        <f t="shared" ref="G73:G104" si="2">SUM(D73:F73)</f>
        <v>0</v>
      </c>
      <c r="L73" s="84"/>
    </row>
    <row r="74" spans="2:12" hidden="1" x14ac:dyDescent="0.2">
      <c r="G74" s="66">
        <f t="shared" si="2"/>
        <v>0</v>
      </c>
      <c r="L74" s="84"/>
    </row>
    <row r="75" spans="2:12" x14ac:dyDescent="0.2">
      <c r="C75" s="43" t="s">
        <v>749</v>
      </c>
      <c r="D75" s="34">
        <v>14000.23</v>
      </c>
      <c r="E75" s="34">
        <v>15268.65</v>
      </c>
      <c r="F75" s="34">
        <v>16503.55</v>
      </c>
      <c r="G75" s="66">
        <f t="shared" si="2"/>
        <v>45772.429999999993</v>
      </c>
      <c r="L75" s="84"/>
    </row>
    <row r="76" spans="2:12" hidden="1" x14ac:dyDescent="0.2">
      <c r="G76" s="34">
        <f t="shared" si="2"/>
        <v>0</v>
      </c>
      <c r="L76" s="84"/>
    </row>
    <row r="77" spans="2:12" hidden="1" x14ac:dyDescent="0.2">
      <c r="B77" s="48" t="s">
        <v>750</v>
      </c>
      <c r="C77" s="68"/>
      <c r="D77" s="34">
        <f>SUM(D79:D95)</f>
        <v>0</v>
      </c>
      <c r="E77" s="34">
        <f>SUM(E79:E95)</f>
        <v>0</v>
      </c>
      <c r="F77" s="34">
        <f>SUM(F79:F95)</f>
        <v>0</v>
      </c>
      <c r="G77" s="34">
        <f t="shared" si="2"/>
        <v>0</v>
      </c>
      <c r="L77" s="84"/>
    </row>
    <row r="78" spans="2:12" hidden="1" x14ac:dyDescent="0.2">
      <c r="G78" s="34">
        <f t="shared" si="2"/>
        <v>0</v>
      </c>
      <c r="L78" s="84"/>
    </row>
    <row r="79" spans="2:12" hidden="1" x14ac:dyDescent="0.2">
      <c r="C79" s="51" t="s">
        <v>751</v>
      </c>
      <c r="G79" s="34">
        <f t="shared" si="2"/>
        <v>0</v>
      </c>
      <c r="L79" s="84"/>
    </row>
    <row r="80" spans="2:12" hidden="1" x14ac:dyDescent="0.2">
      <c r="G80" s="34">
        <f t="shared" si="2"/>
        <v>0</v>
      </c>
      <c r="L80" s="84"/>
    </row>
    <row r="81" spans="3:12" hidden="1" x14ac:dyDescent="0.2">
      <c r="C81" s="51" t="s">
        <v>752</v>
      </c>
      <c r="G81" s="34">
        <f t="shared" si="2"/>
        <v>0</v>
      </c>
      <c r="L81" s="84"/>
    </row>
    <row r="82" spans="3:12" hidden="1" x14ac:dyDescent="0.2">
      <c r="G82" s="34">
        <f t="shared" si="2"/>
        <v>0</v>
      </c>
      <c r="L82" s="84"/>
    </row>
    <row r="83" spans="3:12" hidden="1" x14ac:dyDescent="0.2">
      <c r="C83" s="51" t="s">
        <v>753</v>
      </c>
      <c r="G83" s="34">
        <f t="shared" si="2"/>
        <v>0</v>
      </c>
      <c r="L83" s="84"/>
    </row>
    <row r="84" spans="3:12" hidden="1" x14ac:dyDescent="0.2">
      <c r="G84" s="34">
        <f t="shared" si="2"/>
        <v>0</v>
      </c>
      <c r="L84" s="84"/>
    </row>
    <row r="85" spans="3:12" hidden="1" x14ac:dyDescent="0.2">
      <c r="C85" s="51" t="s">
        <v>754</v>
      </c>
      <c r="G85" s="34">
        <f t="shared" si="2"/>
        <v>0</v>
      </c>
      <c r="L85" s="84"/>
    </row>
    <row r="86" spans="3:12" hidden="1" x14ac:dyDescent="0.2">
      <c r="G86" s="34">
        <f t="shared" si="2"/>
        <v>0</v>
      </c>
      <c r="L86" s="84"/>
    </row>
    <row r="87" spans="3:12" hidden="1" x14ac:dyDescent="0.2">
      <c r="C87" s="51" t="s">
        <v>755</v>
      </c>
      <c r="G87" s="34">
        <f t="shared" si="2"/>
        <v>0</v>
      </c>
      <c r="L87" s="84"/>
    </row>
    <row r="88" spans="3:12" hidden="1" x14ac:dyDescent="0.2">
      <c r="G88" s="34">
        <f t="shared" si="2"/>
        <v>0</v>
      </c>
      <c r="L88" s="84"/>
    </row>
    <row r="89" spans="3:12" hidden="1" x14ac:dyDescent="0.2">
      <c r="C89" s="51" t="s">
        <v>756</v>
      </c>
      <c r="G89" s="34">
        <f t="shared" si="2"/>
        <v>0</v>
      </c>
      <c r="L89" s="84"/>
    </row>
    <row r="90" spans="3:12" hidden="1" x14ac:dyDescent="0.2">
      <c r="G90" s="34">
        <f t="shared" si="2"/>
        <v>0</v>
      </c>
      <c r="L90" s="84"/>
    </row>
    <row r="91" spans="3:12" hidden="1" x14ac:dyDescent="0.2">
      <c r="C91" s="51" t="s">
        <v>757</v>
      </c>
      <c r="G91" s="34">
        <f t="shared" si="2"/>
        <v>0</v>
      </c>
      <c r="L91" s="84"/>
    </row>
    <row r="92" spans="3:12" hidden="1" x14ac:dyDescent="0.2">
      <c r="G92" s="34">
        <f t="shared" si="2"/>
        <v>0</v>
      </c>
      <c r="L92" s="84"/>
    </row>
    <row r="93" spans="3:12" hidden="1" x14ac:dyDescent="0.2">
      <c r="C93" s="51" t="s">
        <v>758</v>
      </c>
      <c r="G93" s="34">
        <f t="shared" si="2"/>
        <v>0</v>
      </c>
      <c r="L93" s="84"/>
    </row>
    <row r="94" spans="3:12" hidden="1" x14ac:dyDescent="0.2">
      <c r="G94" s="34">
        <f t="shared" si="2"/>
        <v>0</v>
      </c>
      <c r="L94" s="84"/>
    </row>
    <row r="95" spans="3:12" hidden="1" x14ac:dyDescent="0.2">
      <c r="C95" s="51" t="s">
        <v>759</v>
      </c>
      <c r="G95" s="34">
        <f t="shared" si="2"/>
        <v>0</v>
      </c>
      <c r="L95" s="84"/>
    </row>
    <row r="96" spans="3:12" hidden="1" x14ac:dyDescent="0.2">
      <c r="G96" s="34">
        <f t="shared" si="2"/>
        <v>0</v>
      </c>
      <c r="L96" s="84"/>
    </row>
    <row r="97" spans="2:12" hidden="1" x14ac:dyDescent="0.2">
      <c r="B97" s="48" t="s">
        <v>760</v>
      </c>
      <c r="C97" s="68"/>
      <c r="D97" s="34">
        <f t="shared" ref="D97:K97" si="3">SUM(D99:D105)</f>
        <v>0</v>
      </c>
      <c r="E97" s="34">
        <f t="shared" si="3"/>
        <v>0</v>
      </c>
      <c r="F97" s="34">
        <f t="shared" si="3"/>
        <v>0</v>
      </c>
      <c r="G97" s="34">
        <f t="shared" si="2"/>
        <v>0</v>
      </c>
      <c r="H97" s="34">
        <f t="shared" si="3"/>
        <v>0</v>
      </c>
      <c r="I97" s="34">
        <f t="shared" si="3"/>
        <v>0</v>
      </c>
      <c r="J97" s="34">
        <f t="shared" si="3"/>
        <v>0</v>
      </c>
      <c r="K97" s="34">
        <f t="shared" si="3"/>
        <v>0</v>
      </c>
      <c r="L97" s="84"/>
    </row>
    <row r="98" spans="2:12" hidden="1" x14ac:dyDescent="0.2">
      <c r="G98" s="34">
        <f t="shared" si="2"/>
        <v>0</v>
      </c>
      <c r="L98" s="84"/>
    </row>
    <row r="99" spans="2:12" hidden="1" x14ac:dyDescent="0.2">
      <c r="C99" s="51" t="s">
        <v>761</v>
      </c>
      <c r="G99" s="34">
        <f t="shared" si="2"/>
        <v>0</v>
      </c>
      <c r="L99" s="84"/>
    </row>
    <row r="100" spans="2:12" hidden="1" x14ac:dyDescent="0.2">
      <c r="G100" s="34">
        <f t="shared" si="2"/>
        <v>0</v>
      </c>
      <c r="L100" s="84"/>
    </row>
    <row r="101" spans="2:12" hidden="1" x14ac:dyDescent="0.2">
      <c r="C101" s="51" t="s">
        <v>762</v>
      </c>
      <c r="G101" s="34">
        <f t="shared" si="2"/>
        <v>0</v>
      </c>
      <c r="L101" s="84"/>
    </row>
    <row r="102" spans="2:12" hidden="1" x14ac:dyDescent="0.2">
      <c r="G102" s="34">
        <f t="shared" si="2"/>
        <v>0</v>
      </c>
      <c r="L102" s="84"/>
    </row>
    <row r="103" spans="2:12" hidden="1" x14ac:dyDescent="0.2">
      <c r="C103" s="51" t="s">
        <v>763</v>
      </c>
      <c r="G103" s="34">
        <f t="shared" si="2"/>
        <v>0</v>
      </c>
      <c r="L103" s="84"/>
    </row>
    <row r="104" spans="2:12" hidden="1" x14ac:dyDescent="0.2">
      <c r="G104" s="34">
        <f t="shared" si="2"/>
        <v>0</v>
      </c>
      <c r="L104" s="84"/>
    </row>
    <row r="105" spans="2:12" hidden="1" x14ac:dyDescent="0.2">
      <c r="C105" s="51" t="s">
        <v>764</v>
      </c>
      <c r="G105" s="34">
        <f t="shared" ref="G105:G125" si="4">SUM(D105:F105)</f>
        <v>0</v>
      </c>
      <c r="L105" s="84"/>
    </row>
    <row r="106" spans="2:12" hidden="1" x14ac:dyDescent="0.2">
      <c r="G106" s="34">
        <f t="shared" si="4"/>
        <v>0</v>
      </c>
      <c r="L106" s="84"/>
    </row>
    <row r="107" spans="2:12" x14ac:dyDescent="0.2">
      <c r="B107" s="48" t="s">
        <v>765</v>
      </c>
      <c r="C107" s="68"/>
      <c r="D107" s="66">
        <f>SUM(D109:D125)</f>
        <v>369248.92</v>
      </c>
      <c r="E107" s="66">
        <f>SUM(E109:E125)</f>
        <v>0</v>
      </c>
      <c r="F107" s="66">
        <f>SUM(F109:F125)</f>
        <v>1846244.66</v>
      </c>
      <c r="G107" s="84">
        <f t="shared" si="4"/>
        <v>2215493.58</v>
      </c>
      <c r="L107" s="84"/>
    </row>
    <row r="108" spans="2:12" hidden="1" x14ac:dyDescent="0.2">
      <c r="D108" s="66"/>
      <c r="E108" s="66"/>
      <c r="F108" s="66"/>
      <c r="G108" s="66">
        <f t="shared" si="4"/>
        <v>0</v>
      </c>
    </row>
    <row r="109" spans="2:12" x14ac:dyDescent="0.2">
      <c r="C109" s="43" t="s">
        <v>766</v>
      </c>
      <c r="D109" s="66">
        <v>369248.92</v>
      </c>
      <c r="E109" s="66">
        <v>0</v>
      </c>
      <c r="F109" s="66">
        <v>1846244.66</v>
      </c>
      <c r="G109" s="66">
        <f t="shared" si="4"/>
        <v>2215493.58</v>
      </c>
    </row>
    <row r="110" spans="2:12" hidden="1" x14ac:dyDescent="0.2">
      <c r="G110" s="34">
        <f t="shared" si="4"/>
        <v>0</v>
      </c>
    </row>
    <row r="111" spans="2:12" hidden="1" x14ac:dyDescent="0.2">
      <c r="C111" s="51" t="s">
        <v>767</v>
      </c>
      <c r="G111" s="34">
        <f t="shared" si="4"/>
        <v>0</v>
      </c>
    </row>
    <row r="112" spans="2:12" hidden="1" x14ac:dyDescent="0.2">
      <c r="G112" s="34">
        <f t="shared" si="4"/>
        <v>0</v>
      </c>
    </row>
    <row r="113" spans="3:7" hidden="1" x14ac:dyDescent="0.2">
      <c r="C113" s="51" t="s">
        <v>768</v>
      </c>
      <c r="G113" s="34">
        <f t="shared" si="4"/>
        <v>0</v>
      </c>
    </row>
    <row r="114" spans="3:7" hidden="1" x14ac:dyDescent="0.2">
      <c r="G114" s="34">
        <f t="shared" si="4"/>
        <v>0</v>
      </c>
    </row>
    <row r="115" spans="3:7" hidden="1" x14ac:dyDescent="0.2">
      <c r="C115" s="51" t="s">
        <v>769</v>
      </c>
      <c r="G115" s="34">
        <f t="shared" si="4"/>
        <v>0</v>
      </c>
    </row>
    <row r="116" spans="3:7" hidden="1" x14ac:dyDescent="0.2">
      <c r="G116" s="34">
        <f t="shared" si="4"/>
        <v>0</v>
      </c>
    </row>
    <row r="117" spans="3:7" hidden="1" x14ac:dyDescent="0.2">
      <c r="C117" s="51" t="s">
        <v>770</v>
      </c>
      <c r="G117" s="34">
        <f t="shared" si="4"/>
        <v>0</v>
      </c>
    </row>
    <row r="118" spans="3:7" hidden="1" x14ac:dyDescent="0.2">
      <c r="G118" s="34">
        <f t="shared" si="4"/>
        <v>0</v>
      </c>
    </row>
    <row r="119" spans="3:7" hidden="1" x14ac:dyDescent="0.2">
      <c r="C119" s="51" t="s">
        <v>771</v>
      </c>
      <c r="G119" s="34">
        <f t="shared" si="4"/>
        <v>0</v>
      </c>
    </row>
    <row r="120" spans="3:7" hidden="1" x14ac:dyDescent="0.2">
      <c r="G120" s="34">
        <f t="shared" si="4"/>
        <v>0</v>
      </c>
    </row>
    <row r="121" spans="3:7" hidden="1" x14ac:dyDescent="0.2">
      <c r="C121" s="51" t="s">
        <v>772</v>
      </c>
      <c r="G121" s="34">
        <f t="shared" si="4"/>
        <v>0</v>
      </c>
    </row>
    <row r="122" spans="3:7" hidden="1" x14ac:dyDescent="0.2">
      <c r="G122" s="34">
        <f t="shared" si="4"/>
        <v>0</v>
      </c>
    </row>
    <row r="123" spans="3:7" hidden="1" x14ac:dyDescent="0.2">
      <c r="C123" s="51" t="s">
        <v>773</v>
      </c>
      <c r="G123" s="34">
        <f t="shared" si="4"/>
        <v>0</v>
      </c>
    </row>
    <row r="124" spans="3:7" hidden="1" x14ac:dyDescent="0.2">
      <c r="G124" s="34">
        <f t="shared" si="4"/>
        <v>0</v>
      </c>
    </row>
    <row r="125" spans="3:7" hidden="1" x14ac:dyDescent="0.2">
      <c r="C125" s="51" t="s">
        <v>774</v>
      </c>
      <c r="G125" s="34">
        <f t="shared" si="4"/>
        <v>0</v>
      </c>
    </row>
    <row r="128" spans="3:7" x14ac:dyDescent="0.2">
      <c r="D128" s="33"/>
      <c r="E128" s="33"/>
      <c r="F128" s="33"/>
      <c r="G128" s="33"/>
    </row>
    <row r="129" spans="4:7" x14ac:dyDescent="0.2">
      <c r="D129" s="66"/>
      <c r="E129" s="66"/>
      <c r="F129" s="66"/>
      <c r="G129" s="66"/>
    </row>
    <row r="130" spans="4:7" x14ac:dyDescent="0.2">
      <c r="D130" s="66"/>
      <c r="E130" s="66"/>
      <c r="F130" s="66"/>
    </row>
  </sheetData>
  <printOptions horizontalCentered="1" gridLinesSet="0"/>
  <pageMargins left="0.70866141732283472" right="0.62992125984251968" top="0.98425196850393704" bottom="0.98425196850393704" header="0.15748031496062992" footer="0.51181102362204722"/>
  <pageSetup scale="94" orientation="portrait" horizontalDpi="300" verticalDpi="300" r:id="rId1"/>
  <headerFooter alignWithMargins="0">
    <oddHeader xml:space="preserve">&amp;C&amp;16XV AYUNTAMIENTO DE COMONDU
TESORERIA GENERAL MUNICIPAL
PRESUPUESTO DE EGRESOS ESTIMADO 4TO TRIMESTRE 2018&amp;10
</oddHeader>
  </headerFooter>
  <ignoredErrors>
    <ignoredError sqref="G13:G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showGridLines="0" workbookViewId="0">
      <pane xSplit="3" ySplit="6" topLeftCell="D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L1" sqref="D1:L1048576"/>
    </sheetView>
  </sheetViews>
  <sheetFormatPr baseColWidth="10" defaultColWidth="9.140625" defaultRowHeight="12.75" x14ac:dyDescent="0.2"/>
  <cols>
    <col min="1" max="1" width="2.7109375" style="121" customWidth="1"/>
    <col min="2" max="2" width="3.140625" style="123" customWidth="1"/>
    <col min="3" max="3" width="43.42578125" style="123" customWidth="1"/>
    <col min="4" max="4" width="10" style="154" bestFit="1" customWidth="1"/>
    <col min="5" max="7" width="10.85546875" style="154" bestFit="1" customWidth="1"/>
    <col min="8" max="8" width="10.7109375" style="154" hidden="1" customWidth="1"/>
    <col min="9" max="9" width="10.85546875" style="154" hidden="1" customWidth="1"/>
    <col min="10" max="10" width="8.7109375" style="154" hidden="1" customWidth="1"/>
    <col min="11" max="11" width="8.7109375" style="121" hidden="1" customWidth="1"/>
    <col min="12" max="12" width="16.140625" style="121" bestFit="1" customWidth="1"/>
    <col min="13" max="13" width="20.42578125" style="121" bestFit="1" customWidth="1"/>
    <col min="14" max="14" width="12.7109375" style="121" bestFit="1" customWidth="1"/>
    <col min="15" max="16384" width="9.140625" style="121"/>
  </cols>
  <sheetData>
    <row r="2" spans="1:13" hidden="1" x14ac:dyDescent="0.2"/>
    <row r="3" spans="1:13" hidden="1" x14ac:dyDescent="0.2"/>
    <row r="4" spans="1:13" hidden="1" x14ac:dyDescent="0.2"/>
    <row r="5" spans="1:13" hidden="1" x14ac:dyDescent="0.2"/>
    <row r="6" spans="1:13" s="126" customFormat="1" x14ac:dyDescent="0.2">
      <c r="B6" s="125"/>
      <c r="C6" s="125"/>
      <c r="D6" s="155" t="s">
        <v>418</v>
      </c>
      <c r="E6" s="155" t="s">
        <v>419</v>
      </c>
      <c r="F6" s="155" t="s">
        <v>420</v>
      </c>
      <c r="G6" s="155" t="s">
        <v>841</v>
      </c>
      <c r="H6" s="155" t="s">
        <v>421</v>
      </c>
      <c r="I6" s="155" t="s">
        <v>422</v>
      </c>
      <c r="J6" s="155" t="s">
        <v>423</v>
      </c>
    </row>
    <row r="7" spans="1:13" s="126" customFormat="1" x14ac:dyDescent="0.2">
      <c r="A7" s="128"/>
      <c r="B7" s="130"/>
      <c r="C7" s="130"/>
      <c r="D7" s="156"/>
      <c r="E7" s="156"/>
      <c r="F7" s="156"/>
      <c r="G7" s="156"/>
      <c r="H7" s="155"/>
      <c r="I7" s="155"/>
      <c r="J7" s="155"/>
    </row>
    <row r="8" spans="1:13" s="126" customFormat="1" ht="15.75" x14ac:dyDescent="0.25">
      <c r="A8" s="157" t="s">
        <v>775</v>
      </c>
      <c r="B8" s="158"/>
      <c r="C8" s="159"/>
      <c r="D8" s="160">
        <f>SUM(D10,D31,D52)</f>
        <v>8020993.3799999999</v>
      </c>
      <c r="E8" s="160">
        <f>SUM(E10,E31,E52)</f>
        <v>11426750.699999999</v>
      </c>
      <c r="F8" s="160">
        <f>SUM(F10,F31,F52)</f>
        <v>40486706.319999993</v>
      </c>
      <c r="G8" s="161">
        <f>SUM(G10,G31,G52)</f>
        <v>59934450.399999991</v>
      </c>
      <c r="H8" s="155"/>
      <c r="I8" s="155"/>
      <c r="J8" s="155"/>
      <c r="M8" s="162"/>
    </row>
    <row r="9" spans="1:13" s="126" customFormat="1" ht="11.25" customHeight="1" x14ac:dyDescent="0.2">
      <c r="A9" s="37"/>
      <c r="B9" s="112"/>
      <c r="C9" s="112"/>
      <c r="D9" s="155"/>
      <c r="E9" s="163"/>
      <c r="F9" s="163"/>
      <c r="G9" s="155"/>
      <c r="H9" s="155"/>
      <c r="I9" s="155"/>
      <c r="J9" s="155"/>
    </row>
    <row r="10" spans="1:13" s="126" customFormat="1" x14ac:dyDescent="0.2">
      <c r="A10" s="164"/>
      <c r="B10" s="164" t="s">
        <v>776</v>
      </c>
      <c r="C10" s="164"/>
      <c r="D10" s="165">
        <f>SUM(D12:D28)</f>
        <v>8020993.3799999999</v>
      </c>
      <c r="E10" s="165">
        <f>SUM(E12:E28)</f>
        <v>11426750.699999999</v>
      </c>
      <c r="F10" s="165">
        <f>SUM(F12:F28)</f>
        <v>34471519.739999995</v>
      </c>
      <c r="G10" s="165">
        <f>SUM(D10:F10)</f>
        <v>53919263.819999993</v>
      </c>
      <c r="H10" s="155"/>
      <c r="I10" s="155"/>
      <c r="J10" s="155"/>
      <c r="L10" s="166"/>
      <c r="M10" s="167"/>
    </row>
    <row r="11" spans="1:13" s="126" customFormat="1" x14ac:dyDescent="0.2">
      <c r="A11" s="37"/>
      <c r="B11" s="112"/>
      <c r="C11" s="112"/>
      <c r="D11" s="167"/>
      <c r="E11" s="167"/>
      <c r="F11" s="167"/>
      <c r="G11" s="167"/>
      <c r="H11" s="155"/>
      <c r="I11" s="155"/>
      <c r="J11" s="155"/>
      <c r="L11" s="166"/>
      <c r="M11" s="167"/>
    </row>
    <row r="12" spans="1:13" ht="15.75" x14ac:dyDescent="0.25">
      <c r="A12" s="168"/>
      <c r="B12" s="43"/>
      <c r="C12" s="43" t="s">
        <v>777</v>
      </c>
      <c r="D12" s="169">
        <v>637101.31999999995</v>
      </c>
      <c r="E12" s="169">
        <v>867485.78</v>
      </c>
      <c r="F12" s="169">
        <v>1310118.2</v>
      </c>
      <c r="G12" s="169">
        <f>SUM(D12:F12)</f>
        <v>2814705.3</v>
      </c>
      <c r="H12" s="170">
        <f>H31</f>
        <v>0</v>
      </c>
      <c r="I12" s="170"/>
      <c r="J12" s="170"/>
      <c r="L12" s="171"/>
      <c r="M12" s="148"/>
    </row>
    <row r="13" spans="1:13" x14ac:dyDescent="0.2">
      <c r="A13" s="34"/>
      <c r="B13" s="43"/>
      <c r="C13" s="43"/>
      <c r="D13" s="169"/>
      <c r="E13" s="169"/>
      <c r="F13" s="169"/>
      <c r="G13" s="169"/>
      <c r="H13" s="170"/>
      <c r="I13" s="170"/>
      <c r="J13" s="170"/>
      <c r="L13" s="171"/>
      <c r="M13" s="148"/>
    </row>
    <row r="14" spans="1:13" x14ac:dyDescent="0.2">
      <c r="A14" s="34"/>
      <c r="B14" s="43"/>
      <c r="C14" s="43" t="s">
        <v>778</v>
      </c>
      <c r="D14" s="172"/>
      <c r="E14" s="172"/>
      <c r="F14" s="172"/>
      <c r="G14" s="172"/>
      <c r="H14" s="170"/>
      <c r="I14" s="170"/>
      <c r="J14" s="170"/>
      <c r="L14" s="171"/>
      <c r="M14" s="148"/>
    </row>
    <row r="15" spans="1:13" hidden="1" x14ac:dyDescent="0.2">
      <c r="A15" s="34"/>
      <c r="B15" s="43"/>
      <c r="C15" s="43"/>
      <c r="D15" s="172"/>
      <c r="E15" s="172"/>
      <c r="F15" s="172"/>
      <c r="G15" s="172">
        <f>SUM(D15:F15)</f>
        <v>0</v>
      </c>
      <c r="H15" s="170"/>
      <c r="I15" s="170"/>
      <c r="J15" s="170"/>
      <c r="L15" s="171"/>
      <c r="M15" s="148"/>
    </row>
    <row r="16" spans="1:13" x14ac:dyDescent="0.2">
      <c r="A16" s="34"/>
      <c r="B16" s="43"/>
      <c r="C16" s="43" t="s">
        <v>779</v>
      </c>
      <c r="D16" s="172">
        <v>0</v>
      </c>
      <c r="E16" s="172">
        <v>0</v>
      </c>
      <c r="F16" s="172">
        <v>9717247.6999999993</v>
      </c>
      <c r="G16" s="172">
        <f>SUM(D16:F16)</f>
        <v>9717247.6999999993</v>
      </c>
      <c r="H16" s="170"/>
      <c r="I16" s="170"/>
      <c r="J16" s="170"/>
      <c r="L16" s="171"/>
      <c r="M16" s="148"/>
    </row>
    <row r="17" spans="1:13" x14ac:dyDescent="0.2">
      <c r="A17" s="34"/>
      <c r="B17" s="43"/>
      <c r="C17" s="43" t="s">
        <v>780</v>
      </c>
      <c r="D17" s="172"/>
      <c r="E17" s="172"/>
      <c r="F17" s="172"/>
      <c r="G17" s="172"/>
      <c r="H17" s="170"/>
      <c r="I17" s="170"/>
      <c r="J17" s="170"/>
      <c r="L17" s="171"/>
      <c r="M17" s="148"/>
    </row>
    <row r="18" spans="1:13" hidden="1" x14ac:dyDescent="0.2">
      <c r="A18" s="34"/>
      <c r="B18" s="43"/>
      <c r="C18" s="43"/>
      <c r="D18" s="172"/>
      <c r="E18" s="172"/>
      <c r="F18" s="172"/>
      <c r="G18" s="172">
        <f t="shared" ref="G18:G27" si="0">SUM(D18:F18)</f>
        <v>0</v>
      </c>
      <c r="H18" s="170"/>
      <c r="I18" s="170"/>
      <c r="J18" s="170"/>
      <c r="L18" s="171"/>
      <c r="M18" s="148"/>
    </row>
    <row r="19" spans="1:13" hidden="1" x14ac:dyDescent="0.2">
      <c r="A19" s="34"/>
      <c r="B19" s="43"/>
      <c r="C19" s="43" t="s">
        <v>781</v>
      </c>
      <c r="D19" s="172"/>
      <c r="E19" s="172"/>
      <c r="F19" s="172"/>
      <c r="G19" s="172">
        <f t="shared" si="0"/>
        <v>0</v>
      </c>
      <c r="H19" s="170"/>
      <c r="I19" s="170"/>
      <c r="J19" s="170"/>
      <c r="L19" s="171"/>
      <c r="M19" s="148"/>
    </row>
    <row r="20" spans="1:13" hidden="1" x14ac:dyDescent="0.2">
      <c r="A20" s="34"/>
      <c r="B20" s="43"/>
      <c r="C20" s="43" t="s">
        <v>782</v>
      </c>
      <c r="D20" s="172"/>
      <c r="E20" s="172"/>
      <c r="F20" s="172"/>
      <c r="G20" s="172">
        <f t="shared" si="0"/>
        <v>0</v>
      </c>
      <c r="H20" s="170"/>
      <c r="I20" s="170"/>
      <c r="J20" s="170"/>
      <c r="L20" s="171"/>
      <c r="M20" s="148"/>
    </row>
    <row r="21" spans="1:13" hidden="1" x14ac:dyDescent="0.2">
      <c r="A21" s="34"/>
      <c r="B21" s="43"/>
      <c r="C21" s="43"/>
      <c r="D21" s="172"/>
      <c r="E21" s="172"/>
      <c r="F21" s="172"/>
      <c r="G21" s="172">
        <f t="shared" si="0"/>
        <v>0</v>
      </c>
      <c r="H21" s="170"/>
      <c r="I21" s="170"/>
      <c r="J21" s="170"/>
      <c r="L21" s="171"/>
      <c r="M21" s="148"/>
    </row>
    <row r="22" spans="1:13" x14ac:dyDescent="0.2">
      <c r="A22" s="34"/>
      <c r="B22" s="43"/>
      <c r="C22" s="43" t="s">
        <v>783</v>
      </c>
      <c r="D22" s="172">
        <v>7383892.0599999996</v>
      </c>
      <c r="E22" s="172">
        <v>10559264.92</v>
      </c>
      <c r="F22" s="172">
        <v>23367423.329999998</v>
      </c>
      <c r="G22" s="172">
        <f t="shared" si="0"/>
        <v>41310580.310000002</v>
      </c>
      <c r="H22" s="170"/>
      <c r="I22" s="170"/>
      <c r="J22" s="170"/>
      <c r="L22" s="171"/>
      <c r="M22" s="148"/>
    </row>
    <row r="23" spans="1:13" hidden="1" x14ac:dyDescent="0.2">
      <c r="A23" s="34"/>
      <c r="B23" s="43"/>
      <c r="C23" s="43"/>
      <c r="D23" s="172"/>
      <c r="E23" s="172"/>
      <c r="F23" s="172"/>
      <c r="G23" s="172">
        <f t="shared" si="0"/>
        <v>0</v>
      </c>
      <c r="H23" s="170"/>
      <c r="I23" s="170"/>
      <c r="J23" s="170"/>
      <c r="L23" s="171"/>
      <c r="M23" s="148"/>
    </row>
    <row r="24" spans="1:13" hidden="1" x14ac:dyDescent="0.2">
      <c r="A24" s="34"/>
      <c r="B24" s="43"/>
      <c r="C24" s="43" t="s">
        <v>784</v>
      </c>
      <c r="D24" s="172"/>
      <c r="E24" s="172"/>
      <c r="F24" s="172"/>
      <c r="G24" s="172">
        <f t="shared" si="0"/>
        <v>0</v>
      </c>
      <c r="H24" s="170"/>
      <c r="I24" s="170"/>
      <c r="J24" s="170"/>
      <c r="L24" s="171"/>
      <c r="M24" s="148"/>
    </row>
    <row r="25" spans="1:13" hidden="1" x14ac:dyDescent="0.2">
      <c r="A25" s="34"/>
      <c r="B25" s="43"/>
      <c r="C25" s="43"/>
      <c r="D25" s="172"/>
      <c r="E25" s="172"/>
      <c r="F25" s="172"/>
      <c r="G25" s="172">
        <f t="shared" si="0"/>
        <v>0</v>
      </c>
      <c r="H25" s="170"/>
      <c r="I25" s="170"/>
      <c r="J25" s="170"/>
      <c r="L25" s="171"/>
      <c r="M25" s="148"/>
    </row>
    <row r="26" spans="1:13" x14ac:dyDescent="0.2">
      <c r="A26" s="34"/>
      <c r="B26" s="43"/>
      <c r="C26" s="43" t="s">
        <v>785</v>
      </c>
      <c r="D26" s="172">
        <v>0</v>
      </c>
      <c r="E26" s="172">
        <v>0</v>
      </c>
      <c r="F26" s="172">
        <v>76730.509999999995</v>
      </c>
      <c r="G26" s="172">
        <f t="shared" si="0"/>
        <v>76730.509999999995</v>
      </c>
      <c r="H26" s="170"/>
      <c r="I26" s="170"/>
      <c r="J26" s="170"/>
      <c r="L26" s="171"/>
      <c r="M26" s="148"/>
    </row>
    <row r="27" spans="1:13" hidden="1" x14ac:dyDescent="0.2">
      <c r="A27" s="34"/>
      <c r="B27" s="43"/>
      <c r="C27" s="43"/>
      <c r="D27" s="172"/>
      <c r="E27" s="172"/>
      <c r="F27" s="172"/>
      <c r="G27" s="172">
        <f t="shared" si="0"/>
        <v>0</v>
      </c>
      <c r="H27" s="170"/>
      <c r="I27" s="170"/>
      <c r="J27" s="170"/>
      <c r="L27" s="171"/>
      <c r="M27" s="149"/>
    </row>
    <row r="28" spans="1:13" hidden="1" x14ac:dyDescent="0.2">
      <c r="A28" s="34"/>
      <c r="B28" s="43"/>
      <c r="C28" s="43" t="s">
        <v>786</v>
      </c>
      <c r="D28" s="172"/>
      <c r="E28" s="172"/>
      <c r="F28" s="172"/>
      <c r="G28" s="172"/>
      <c r="H28" s="170"/>
      <c r="I28" s="170"/>
      <c r="J28" s="170"/>
      <c r="L28" s="171"/>
      <c r="M28" s="149"/>
    </row>
    <row r="29" spans="1:13" hidden="1" x14ac:dyDescent="0.2">
      <c r="A29" s="34"/>
      <c r="B29" s="43"/>
      <c r="C29" s="43" t="s">
        <v>787</v>
      </c>
      <c r="D29" s="172"/>
      <c r="E29" s="172"/>
      <c r="F29" s="172"/>
      <c r="G29" s="172"/>
      <c r="H29" s="170"/>
      <c r="I29" s="170"/>
      <c r="J29" s="170"/>
      <c r="L29" s="171"/>
      <c r="M29" s="149"/>
    </row>
    <row r="30" spans="1:13" hidden="1" x14ac:dyDescent="0.2">
      <c r="A30" s="34"/>
      <c r="B30" s="43"/>
      <c r="C30" s="43"/>
      <c r="D30" s="172"/>
      <c r="E30" s="172"/>
      <c r="F30" s="172"/>
      <c r="G30" s="172"/>
      <c r="H30" s="170"/>
      <c r="I30" s="170"/>
      <c r="J30" s="170"/>
      <c r="L30" s="171"/>
      <c r="M30" s="149"/>
    </row>
    <row r="31" spans="1:13" x14ac:dyDescent="0.2">
      <c r="A31" s="49"/>
      <c r="B31" s="68" t="s">
        <v>788</v>
      </c>
      <c r="C31" s="68"/>
      <c r="D31" s="173">
        <f>SUM(D33:D49)</f>
        <v>0</v>
      </c>
      <c r="E31" s="173">
        <f>SUM(E33:E49)</f>
        <v>0</v>
      </c>
      <c r="F31" s="173">
        <f>SUM(F33:F49)</f>
        <v>720620.35000000009</v>
      </c>
      <c r="G31" s="173">
        <f>SUM(D31:F31)</f>
        <v>720620.35000000009</v>
      </c>
      <c r="H31" s="174"/>
      <c r="I31" s="174"/>
      <c r="J31" s="174"/>
      <c r="K31" s="175"/>
      <c r="L31" s="176"/>
      <c r="M31" s="177"/>
    </row>
    <row r="32" spans="1:13" hidden="1" x14ac:dyDescent="0.2">
      <c r="A32" s="49"/>
      <c r="B32" s="68"/>
      <c r="C32" s="68"/>
      <c r="D32" s="169"/>
      <c r="E32" s="169"/>
      <c r="F32" s="169"/>
      <c r="G32" s="169"/>
      <c r="H32" s="170"/>
      <c r="I32" s="170"/>
      <c r="J32" s="170"/>
      <c r="L32" s="171"/>
      <c r="M32" s="149"/>
    </row>
    <row r="33" spans="1:13" hidden="1" x14ac:dyDescent="0.2">
      <c r="A33" s="34"/>
      <c r="B33" s="43"/>
      <c r="C33" s="43" t="s">
        <v>789</v>
      </c>
      <c r="D33" s="178"/>
      <c r="E33" s="178"/>
      <c r="F33" s="178"/>
      <c r="G33" s="179">
        <f>SUM(D33:F33)</f>
        <v>0</v>
      </c>
      <c r="H33" s="67"/>
      <c r="I33" s="170">
        <f>H33-G33</f>
        <v>0</v>
      </c>
      <c r="J33" s="144"/>
      <c r="L33" s="171"/>
      <c r="M33" s="149"/>
    </row>
    <row r="34" spans="1:13" hidden="1" x14ac:dyDescent="0.2">
      <c r="A34" s="34"/>
      <c r="B34" s="43"/>
      <c r="C34" s="180"/>
      <c r="D34" s="169"/>
      <c r="E34" s="169"/>
      <c r="F34" s="169"/>
      <c r="G34" s="179"/>
      <c r="H34" s="67"/>
      <c r="I34" s="170"/>
      <c r="J34" s="144"/>
      <c r="L34" s="171"/>
      <c r="M34" s="149"/>
    </row>
    <row r="35" spans="1:13" x14ac:dyDescent="0.2">
      <c r="A35" s="34"/>
      <c r="B35" s="43"/>
      <c r="C35" s="43" t="s">
        <v>790</v>
      </c>
      <c r="D35" s="172">
        <v>0</v>
      </c>
      <c r="E35" s="172">
        <v>0</v>
      </c>
      <c r="F35" s="172">
        <v>621343.67000000004</v>
      </c>
      <c r="G35" s="169">
        <f t="shared" ref="G35:G49" si="1">SUM(D35:F35)</f>
        <v>621343.67000000004</v>
      </c>
      <c r="L35" s="171"/>
      <c r="M35" s="148"/>
    </row>
    <row r="36" spans="1:13" hidden="1" x14ac:dyDescent="0.2">
      <c r="A36" s="34"/>
      <c r="B36" s="43"/>
      <c r="C36" s="43"/>
      <c r="D36" s="172"/>
      <c r="E36" s="172"/>
      <c r="F36" s="172"/>
      <c r="G36" s="169">
        <f t="shared" si="1"/>
        <v>0</v>
      </c>
      <c r="L36" s="171"/>
      <c r="M36" s="148"/>
    </row>
    <row r="37" spans="1:13" hidden="1" x14ac:dyDescent="0.2">
      <c r="A37" s="34"/>
      <c r="B37" s="43"/>
      <c r="C37" s="43" t="s">
        <v>791</v>
      </c>
      <c r="D37" s="149"/>
      <c r="E37" s="149"/>
      <c r="F37" s="149"/>
      <c r="G37" s="169">
        <f t="shared" si="1"/>
        <v>0</v>
      </c>
      <c r="L37" s="171"/>
      <c r="M37" s="148"/>
    </row>
    <row r="38" spans="1:13" hidden="1" x14ac:dyDescent="0.2">
      <c r="A38" s="34"/>
      <c r="B38" s="43"/>
      <c r="C38" s="43" t="s">
        <v>792</v>
      </c>
      <c r="D38" s="149"/>
      <c r="E38" s="149"/>
      <c r="F38" s="149"/>
      <c r="G38" s="169">
        <f t="shared" si="1"/>
        <v>0</v>
      </c>
      <c r="L38" s="171"/>
      <c r="M38" s="148"/>
    </row>
    <row r="39" spans="1:13" hidden="1" x14ac:dyDescent="0.2">
      <c r="A39" s="34"/>
      <c r="B39" s="43"/>
      <c r="C39" s="43"/>
      <c r="D39" s="149"/>
      <c r="E39" s="149"/>
      <c r="F39" s="149"/>
      <c r="G39" s="169">
        <f t="shared" si="1"/>
        <v>0</v>
      </c>
      <c r="L39" s="171"/>
      <c r="M39" s="148"/>
    </row>
    <row r="40" spans="1:13" hidden="1" x14ac:dyDescent="0.2">
      <c r="A40" s="34"/>
      <c r="B40" s="43"/>
      <c r="C40" s="43" t="s">
        <v>793</v>
      </c>
      <c r="D40" s="149"/>
      <c r="E40" s="149"/>
      <c r="F40" s="149"/>
      <c r="G40" s="169">
        <f t="shared" si="1"/>
        <v>0</v>
      </c>
      <c r="L40" s="171"/>
      <c r="M40" s="148"/>
    </row>
    <row r="41" spans="1:13" hidden="1" x14ac:dyDescent="0.2">
      <c r="A41" s="34"/>
      <c r="B41" s="43"/>
      <c r="C41" s="43" t="s">
        <v>794</v>
      </c>
      <c r="D41" s="149"/>
      <c r="E41" s="149"/>
      <c r="F41" s="149"/>
      <c r="G41" s="169">
        <f t="shared" si="1"/>
        <v>0</v>
      </c>
      <c r="L41" s="171"/>
      <c r="M41" s="148"/>
    </row>
    <row r="42" spans="1:13" hidden="1" x14ac:dyDescent="0.2">
      <c r="A42" s="34"/>
      <c r="B42" s="43"/>
      <c r="C42" s="43"/>
      <c r="D42" s="149"/>
      <c r="E42" s="149"/>
      <c r="F42" s="149"/>
      <c r="G42" s="169">
        <f t="shared" si="1"/>
        <v>0</v>
      </c>
      <c r="L42" s="171"/>
      <c r="M42" s="148"/>
    </row>
    <row r="43" spans="1:13" hidden="1" x14ac:dyDescent="0.2">
      <c r="A43" s="34"/>
      <c r="B43" s="43"/>
      <c r="C43" s="43" t="s">
        <v>795</v>
      </c>
      <c r="D43" s="149"/>
      <c r="E43" s="149"/>
      <c r="F43" s="149"/>
      <c r="G43" s="169">
        <f t="shared" si="1"/>
        <v>0</v>
      </c>
      <c r="L43" s="171"/>
      <c r="M43" s="148"/>
    </row>
    <row r="44" spans="1:13" hidden="1" x14ac:dyDescent="0.2">
      <c r="A44" s="34"/>
      <c r="B44" s="43"/>
      <c r="C44" s="43"/>
      <c r="D44" s="149"/>
      <c r="E44" s="149"/>
      <c r="F44" s="149"/>
      <c r="G44" s="169">
        <f t="shared" si="1"/>
        <v>0</v>
      </c>
      <c r="L44" s="171"/>
      <c r="M44" s="148"/>
    </row>
    <row r="45" spans="1:13" hidden="1" x14ac:dyDescent="0.2">
      <c r="A45" s="34"/>
      <c r="B45" s="43"/>
      <c r="C45" s="43" t="s">
        <v>796</v>
      </c>
      <c r="D45" s="149"/>
      <c r="E45" s="149"/>
      <c r="F45" s="149"/>
      <c r="G45" s="169">
        <f t="shared" si="1"/>
        <v>0</v>
      </c>
      <c r="L45" s="171"/>
      <c r="M45" s="148"/>
    </row>
    <row r="46" spans="1:13" hidden="1" x14ac:dyDescent="0.2">
      <c r="A46" s="34"/>
      <c r="B46" s="43"/>
      <c r="C46" s="43"/>
      <c r="D46" s="149"/>
      <c r="E46" s="149"/>
      <c r="F46" s="149"/>
      <c r="G46" s="169">
        <f t="shared" si="1"/>
        <v>0</v>
      </c>
      <c r="L46" s="171"/>
      <c r="M46" s="148"/>
    </row>
    <row r="47" spans="1:13" hidden="1" x14ac:dyDescent="0.2">
      <c r="A47" s="34"/>
      <c r="B47" s="43"/>
      <c r="C47" s="43" t="s">
        <v>797</v>
      </c>
      <c r="D47" s="149"/>
      <c r="E47" s="149"/>
      <c r="F47" s="149"/>
      <c r="G47" s="169">
        <f t="shared" si="1"/>
        <v>0</v>
      </c>
      <c r="L47" s="171"/>
      <c r="M47" s="148"/>
    </row>
    <row r="48" spans="1:13" hidden="1" x14ac:dyDescent="0.2">
      <c r="A48" s="34"/>
      <c r="B48" s="43"/>
      <c r="C48" s="43"/>
      <c r="D48" s="149"/>
      <c r="E48" s="149"/>
      <c r="F48" s="149"/>
      <c r="G48" s="169">
        <f t="shared" si="1"/>
        <v>0</v>
      </c>
      <c r="L48" s="171"/>
      <c r="M48" s="148"/>
    </row>
    <row r="49" spans="1:14" x14ac:dyDescent="0.2">
      <c r="A49" s="34"/>
      <c r="B49" s="43"/>
      <c r="C49" s="43" t="s">
        <v>798</v>
      </c>
      <c r="D49" s="169">
        <v>0</v>
      </c>
      <c r="E49" s="169">
        <v>0</v>
      </c>
      <c r="F49" s="169">
        <v>99276.68</v>
      </c>
      <c r="G49" s="169">
        <f t="shared" si="1"/>
        <v>99276.68</v>
      </c>
      <c r="L49" s="171"/>
      <c r="M49" s="148"/>
    </row>
    <row r="50" spans="1:14" x14ac:dyDescent="0.2">
      <c r="A50" s="34"/>
      <c r="B50" s="43"/>
      <c r="C50" s="43" t="s">
        <v>799</v>
      </c>
      <c r="D50" s="169"/>
      <c r="E50" s="169"/>
      <c r="F50" s="169"/>
      <c r="G50" s="169"/>
      <c r="L50" s="171"/>
      <c r="M50" s="149"/>
    </row>
    <row r="51" spans="1:14" hidden="1" x14ac:dyDescent="0.2">
      <c r="A51" s="34"/>
      <c r="B51" s="43"/>
      <c r="C51" s="43"/>
      <c r="D51" s="169"/>
      <c r="E51" s="169"/>
      <c r="F51" s="169"/>
      <c r="G51" s="169"/>
      <c r="L51" s="171"/>
      <c r="M51" s="149"/>
    </row>
    <row r="52" spans="1:14" x14ac:dyDescent="0.2">
      <c r="A52" s="34"/>
      <c r="B52" s="68" t="s">
        <v>800</v>
      </c>
      <c r="C52" s="68"/>
      <c r="D52" s="181">
        <f t="shared" ref="D52:K52" si="2">SUM(D55:D59)</f>
        <v>0</v>
      </c>
      <c r="E52" s="181">
        <f t="shared" si="2"/>
        <v>0</v>
      </c>
      <c r="F52" s="181">
        <f t="shared" si="2"/>
        <v>5294566.2300000004</v>
      </c>
      <c r="G52" s="181">
        <f>SUM(D52:F52)</f>
        <v>5294566.2300000004</v>
      </c>
      <c r="H52" s="154">
        <f t="shared" si="2"/>
        <v>0</v>
      </c>
      <c r="I52" s="154">
        <f t="shared" si="2"/>
        <v>0</v>
      </c>
      <c r="J52" s="154">
        <f t="shared" si="2"/>
        <v>0</v>
      </c>
      <c r="K52" s="154">
        <f t="shared" si="2"/>
        <v>0</v>
      </c>
      <c r="L52" s="176"/>
      <c r="M52" s="177"/>
      <c r="N52" s="136"/>
    </row>
    <row r="53" spans="1:14" x14ac:dyDescent="0.2">
      <c r="A53" s="34"/>
      <c r="B53" s="68" t="s">
        <v>801</v>
      </c>
      <c r="C53" s="68"/>
      <c r="D53" s="169"/>
      <c r="E53" s="169"/>
      <c r="F53" s="169"/>
      <c r="G53" s="169"/>
      <c r="M53" s="149"/>
    </row>
    <row r="54" spans="1:14" hidden="1" x14ac:dyDescent="0.2">
      <c r="A54" s="34"/>
      <c r="B54" s="43"/>
      <c r="C54" s="43"/>
      <c r="D54" s="169"/>
      <c r="E54" s="169"/>
      <c r="F54" s="169"/>
      <c r="G54" s="169"/>
      <c r="M54" s="149"/>
    </row>
    <row r="55" spans="1:14" x14ac:dyDescent="0.2">
      <c r="A55" s="34"/>
      <c r="B55" s="43"/>
      <c r="C55" s="43" t="s">
        <v>802</v>
      </c>
      <c r="D55" s="169">
        <v>0</v>
      </c>
      <c r="E55" s="169">
        <v>0</v>
      </c>
      <c r="F55" s="169">
        <v>5294566.2300000004</v>
      </c>
      <c r="G55" s="169">
        <f>SUM(D55:F55)</f>
        <v>5294566.2300000004</v>
      </c>
      <c r="L55" s="171"/>
      <c r="M55" s="149"/>
    </row>
    <row r="56" spans="1:14" x14ac:dyDescent="0.2">
      <c r="A56" s="34"/>
      <c r="B56" s="43"/>
      <c r="C56" s="43" t="s">
        <v>803</v>
      </c>
      <c r="D56" s="170"/>
      <c r="E56" s="170"/>
      <c r="F56" s="170"/>
      <c r="G56" s="170"/>
      <c r="L56" s="182"/>
      <c r="M56" s="149"/>
    </row>
    <row r="57" spans="1:14" x14ac:dyDescent="0.2">
      <c r="A57" s="34"/>
      <c r="B57" s="43"/>
      <c r="C57" s="43" t="s">
        <v>804</v>
      </c>
      <c r="D57" s="170"/>
      <c r="E57" s="170"/>
      <c r="F57" s="170"/>
      <c r="G57" s="170"/>
    </row>
    <row r="58" spans="1:14" hidden="1" x14ac:dyDescent="0.2">
      <c r="A58" s="34"/>
      <c r="B58" s="43"/>
      <c r="C58" s="43"/>
      <c r="D58" s="170"/>
      <c r="E58" s="170"/>
      <c r="F58" s="170"/>
      <c r="G58" s="170"/>
    </row>
    <row r="59" spans="1:14" hidden="1" x14ac:dyDescent="0.2">
      <c r="A59" s="34"/>
      <c r="B59" s="43"/>
      <c r="C59" s="43" t="s">
        <v>805</v>
      </c>
      <c r="D59" s="170"/>
      <c r="E59" s="170"/>
      <c r="F59" s="170"/>
      <c r="G59" s="170"/>
    </row>
    <row r="60" spans="1:14" hidden="1" x14ac:dyDescent="0.2">
      <c r="A60" s="34"/>
      <c r="B60" s="43"/>
      <c r="C60" s="43" t="s">
        <v>806</v>
      </c>
      <c r="D60" s="170"/>
      <c r="E60" s="170"/>
      <c r="F60" s="170"/>
      <c r="G60" s="170"/>
    </row>
    <row r="61" spans="1:14" hidden="1" x14ac:dyDescent="0.2">
      <c r="A61" s="34"/>
      <c r="B61" s="43"/>
      <c r="C61" s="43"/>
      <c r="D61" s="170"/>
      <c r="E61" s="170"/>
      <c r="F61" s="170"/>
      <c r="G61" s="170"/>
    </row>
    <row r="62" spans="1:14" x14ac:dyDescent="0.2">
      <c r="A62" s="34"/>
      <c r="B62" s="43"/>
      <c r="C62" s="43"/>
      <c r="D62" s="171"/>
      <c r="E62" s="171"/>
      <c r="F62" s="171"/>
      <c r="G62" s="171"/>
      <c r="L62" s="171"/>
    </row>
    <row r="63" spans="1:14" x14ac:dyDescent="0.2">
      <c r="A63" s="34"/>
      <c r="B63" s="43"/>
      <c r="C63" s="43"/>
      <c r="D63" s="148"/>
      <c r="E63" s="148"/>
      <c r="F63" s="148"/>
      <c r="G63" s="171"/>
    </row>
  </sheetData>
  <printOptions horizontalCentered="1" gridLinesSet="0"/>
  <pageMargins left="7.874015748031496E-2" right="0.15748031496062992" top="1.0236220472440944" bottom="0.19685039370078741" header="0.19685039370078741" footer="0.19685039370078741"/>
  <pageSetup scale="90" orientation="portrait" horizontalDpi="300" verticalDpi="300" r:id="rId1"/>
  <headerFooter alignWithMargins="0">
    <oddHeader>&amp;C&amp;16XV AYUNTAMIENTO DE COMONDU
TESORERIA GENERAL MUNICIPAL
PRESUPUESTO DE EGRESOS  ESTIMADO 4TO TRIMESTRE 2018</oddHeader>
  </headerFooter>
  <ignoredErrors>
    <ignoredError sqref="G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showGridLines="0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M1" sqref="E1:M1048576"/>
    </sheetView>
  </sheetViews>
  <sheetFormatPr baseColWidth="10" defaultColWidth="9.140625" defaultRowHeight="12.75" x14ac:dyDescent="0.2"/>
  <cols>
    <col min="1" max="1" width="2.7109375" style="34" customWidth="1"/>
    <col min="2" max="3" width="2.7109375" style="32" customWidth="1"/>
    <col min="4" max="4" width="46.140625" style="43" customWidth="1"/>
    <col min="5" max="6" width="10.42578125" style="34" customWidth="1"/>
    <col min="7" max="7" width="11.140625" style="34" bestFit="1" customWidth="1"/>
    <col min="8" max="8" width="11.28515625" style="183" customWidth="1"/>
    <col min="9" max="9" width="11.28515625" style="183" hidden="1" customWidth="1"/>
    <col min="10" max="10" width="9.85546875" style="183" hidden="1" customWidth="1"/>
    <col min="11" max="11" width="6.85546875" style="183" hidden="1" customWidth="1"/>
    <col min="12" max="12" width="9.85546875" style="34" customWidth="1"/>
    <col min="13" max="16384" width="9.140625" style="34"/>
  </cols>
  <sheetData>
    <row r="1" spans="1:12" s="183" customFormat="1" x14ac:dyDescent="0.2">
      <c r="B1" s="184"/>
      <c r="C1" s="184"/>
      <c r="D1" s="67"/>
    </row>
    <row r="2" spans="1:12" s="183" customFormat="1" hidden="1" x14ac:dyDescent="0.2">
      <c r="B2" s="184"/>
      <c r="C2" s="184"/>
      <c r="D2" s="67"/>
    </row>
    <row r="3" spans="1:12" s="183" customFormat="1" hidden="1" x14ac:dyDescent="0.2">
      <c r="B3" s="184"/>
      <c r="C3" s="184"/>
      <c r="D3" s="67"/>
    </row>
    <row r="4" spans="1:12" s="183" customFormat="1" hidden="1" x14ac:dyDescent="0.2">
      <c r="B4" s="184"/>
      <c r="C4" s="184"/>
      <c r="D4" s="67"/>
    </row>
    <row r="5" spans="1:12" s="183" customFormat="1" hidden="1" x14ac:dyDescent="0.2">
      <c r="B5" s="184"/>
      <c r="C5" s="184"/>
      <c r="D5" s="67"/>
    </row>
    <row r="6" spans="1:12" s="183" customFormat="1" hidden="1" x14ac:dyDescent="0.2">
      <c r="B6" s="184"/>
      <c r="C6" s="184"/>
      <c r="D6" s="67"/>
    </row>
    <row r="7" spans="1:12" s="183" customFormat="1" hidden="1" x14ac:dyDescent="0.2">
      <c r="B7" s="184"/>
      <c r="C7" s="184"/>
      <c r="D7" s="67"/>
    </row>
    <row r="8" spans="1:12" s="183" customFormat="1" x14ac:dyDescent="0.2">
      <c r="B8" s="184"/>
      <c r="C8" s="184"/>
      <c r="D8" s="67"/>
      <c r="H8" s="185" t="s">
        <v>465</v>
      </c>
      <c r="I8" s="185" t="s">
        <v>417</v>
      </c>
    </row>
    <row r="9" spans="1:12" s="185" customFormat="1" x14ac:dyDescent="0.2">
      <c r="B9" s="186"/>
      <c r="C9" s="186"/>
      <c r="E9" s="185" t="s">
        <v>418</v>
      </c>
      <c r="F9" s="185" t="s">
        <v>419</v>
      </c>
      <c r="G9" s="185" t="s">
        <v>420</v>
      </c>
      <c r="H9" s="185" t="s">
        <v>841</v>
      </c>
      <c r="I9" s="185" t="s">
        <v>421</v>
      </c>
      <c r="J9" s="185" t="s">
        <v>422</v>
      </c>
      <c r="K9" s="185" t="s">
        <v>423</v>
      </c>
    </row>
    <row r="10" spans="1:12" s="185" customFormat="1" x14ac:dyDescent="0.2">
      <c r="B10" s="186"/>
      <c r="C10" s="186"/>
    </row>
    <row r="11" spans="1:12" s="190" customFormat="1" x14ac:dyDescent="0.2">
      <c r="A11" s="187" t="s">
        <v>807</v>
      </c>
      <c r="B11" s="188"/>
      <c r="C11" s="188"/>
      <c r="D11" s="187"/>
      <c r="E11" s="189">
        <f>SUM(E14,E33,E52,E58,E65,E69,E76)</f>
        <v>558245.22</v>
      </c>
      <c r="F11" s="189">
        <f>SUM(F14,F33,F52,F58,F65,F69,F76)</f>
        <v>558787.07000000007</v>
      </c>
      <c r="G11" s="189">
        <f>SUM(G14,G33,G52,G58,G65,G69,G76)</f>
        <v>553600.76</v>
      </c>
      <c r="H11" s="189">
        <f>SUM(H14,H33,H52,H58,H65,H69,H76)</f>
        <v>1670633.05</v>
      </c>
      <c r="I11" s="190" t="e">
        <f>#REF!</f>
        <v>#REF!</v>
      </c>
      <c r="J11" s="190" t="e">
        <f>#REF!</f>
        <v>#REF!</v>
      </c>
    </row>
    <row r="12" spans="1:12" s="183" customFormat="1" x14ac:dyDescent="0.2">
      <c r="B12" s="184"/>
      <c r="C12" s="184"/>
      <c r="D12" s="67"/>
      <c r="E12" s="67"/>
      <c r="F12" s="67"/>
      <c r="G12" s="67"/>
      <c r="H12" s="67"/>
      <c r="I12" s="67"/>
      <c r="J12" s="67"/>
      <c r="K12" s="67"/>
      <c r="L12" s="67"/>
    </row>
    <row r="13" spans="1:12" s="183" customFormat="1" x14ac:dyDescent="0.2">
      <c r="B13" s="184"/>
      <c r="C13" s="184"/>
      <c r="D13" s="67"/>
      <c r="E13" s="67"/>
      <c r="F13" s="67"/>
      <c r="G13" s="67"/>
      <c r="H13" s="67"/>
      <c r="I13" s="67"/>
      <c r="J13" s="67"/>
      <c r="K13" s="67"/>
      <c r="L13" s="67"/>
    </row>
    <row r="14" spans="1:12" s="183" customFormat="1" x14ac:dyDescent="0.2">
      <c r="B14" s="191" t="s">
        <v>808</v>
      </c>
      <c r="C14" s="191"/>
      <c r="D14" s="192"/>
      <c r="E14" s="193">
        <f>+E16</f>
        <v>470000.38</v>
      </c>
      <c r="F14" s="193">
        <f>+F16</f>
        <v>470000.38</v>
      </c>
      <c r="G14" s="193">
        <f>+G16</f>
        <v>470000.38</v>
      </c>
      <c r="H14" s="193">
        <f>SUM(H16:H30)</f>
        <v>1410001.1400000001</v>
      </c>
      <c r="I14" s="67">
        <f>SUM(I16:I30)</f>
        <v>0</v>
      </c>
      <c r="J14" s="67">
        <f>SUM(J16:J30)</f>
        <v>0</v>
      </c>
      <c r="K14" s="67">
        <f>SUM(K16:K30)</f>
        <v>0</v>
      </c>
      <c r="L14" s="67"/>
    </row>
    <row r="15" spans="1:12" s="183" customFormat="1" x14ac:dyDescent="0.2">
      <c r="B15" s="184"/>
      <c r="C15" s="184"/>
      <c r="D15" s="67"/>
      <c r="E15" s="67"/>
      <c r="F15" s="67"/>
      <c r="G15" s="67"/>
      <c r="H15" s="67"/>
      <c r="I15" s="67"/>
      <c r="J15" s="67"/>
      <c r="K15" s="67"/>
      <c r="L15" s="67"/>
    </row>
    <row r="16" spans="1:12" s="183" customFormat="1" x14ac:dyDescent="0.2">
      <c r="B16" s="184"/>
      <c r="C16" s="184" t="s">
        <v>809</v>
      </c>
      <c r="D16" s="67"/>
      <c r="E16" s="67">
        <v>470000.38</v>
      </c>
      <c r="F16" s="67">
        <v>470000.38</v>
      </c>
      <c r="G16" s="67">
        <v>470000.38</v>
      </c>
      <c r="H16" s="67">
        <f>SUM(E16:G16)</f>
        <v>1410001.1400000001</v>
      </c>
      <c r="I16" s="67"/>
      <c r="J16" s="67"/>
      <c r="K16" s="67"/>
      <c r="L16" s="67"/>
    </row>
    <row r="17" spans="2:12" s="183" customFormat="1" hidden="1" x14ac:dyDescent="0.2">
      <c r="B17" s="184"/>
      <c r="C17" s="184"/>
      <c r="D17" s="67"/>
      <c r="E17" s="67"/>
      <c r="F17" s="67"/>
      <c r="G17" s="67"/>
      <c r="H17" s="67"/>
      <c r="I17" s="67"/>
      <c r="J17" s="67"/>
      <c r="K17" s="67"/>
      <c r="L17" s="67"/>
    </row>
    <row r="18" spans="2:12" s="183" customFormat="1" hidden="1" x14ac:dyDescent="0.2">
      <c r="B18" s="184"/>
      <c r="C18" s="194" t="s">
        <v>810</v>
      </c>
      <c r="D18" s="195"/>
      <c r="E18" s="67"/>
      <c r="F18" s="67"/>
      <c r="G18" s="67"/>
      <c r="H18" s="67"/>
      <c r="I18" s="67"/>
      <c r="J18" s="67"/>
      <c r="K18" s="67"/>
      <c r="L18" s="67"/>
    </row>
    <row r="19" spans="2:12" s="183" customFormat="1" hidden="1" x14ac:dyDescent="0.2">
      <c r="B19" s="184"/>
      <c r="C19" s="184"/>
      <c r="D19" s="67"/>
      <c r="E19" s="67"/>
      <c r="F19" s="67"/>
      <c r="G19" s="67"/>
      <c r="H19" s="67"/>
      <c r="I19" s="67"/>
      <c r="J19" s="67"/>
      <c r="K19" s="67"/>
      <c r="L19" s="67"/>
    </row>
    <row r="20" spans="2:12" s="183" customFormat="1" hidden="1" x14ac:dyDescent="0.2">
      <c r="B20" s="184"/>
      <c r="C20" s="194" t="s">
        <v>811</v>
      </c>
      <c r="D20" s="195"/>
      <c r="E20" s="67"/>
      <c r="F20" s="67"/>
      <c r="G20" s="67"/>
      <c r="H20" s="67"/>
      <c r="I20" s="67"/>
      <c r="J20" s="67"/>
      <c r="K20" s="67"/>
      <c r="L20" s="67"/>
    </row>
    <row r="21" spans="2:12" s="183" customFormat="1" hidden="1" x14ac:dyDescent="0.2">
      <c r="B21" s="184"/>
      <c r="C21" s="184"/>
      <c r="D21" s="67"/>
      <c r="E21" s="67"/>
      <c r="F21" s="67"/>
      <c r="G21" s="67"/>
      <c r="H21" s="67"/>
      <c r="I21" s="67"/>
      <c r="J21" s="67"/>
      <c r="K21" s="67"/>
      <c r="L21" s="67"/>
    </row>
    <row r="22" spans="2:12" s="183" customFormat="1" hidden="1" x14ac:dyDescent="0.2">
      <c r="B22" s="184"/>
      <c r="C22" s="194" t="s">
        <v>812</v>
      </c>
      <c r="D22" s="195"/>
      <c r="E22" s="67"/>
      <c r="F22" s="67"/>
      <c r="G22" s="67"/>
      <c r="H22" s="67"/>
      <c r="I22" s="67"/>
      <c r="J22" s="67"/>
      <c r="K22" s="67"/>
      <c r="L22" s="67"/>
    </row>
    <row r="23" spans="2:12" s="183" customFormat="1" hidden="1" x14ac:dyDescent="0.2">
      <c r="B23" s="184"/>
      <c r="C23" s="184"/>
      <c r="D23" s="67"/>
      <c r="E23" s="67"/>
      <c r="F23" s="67"/>
      <c r="G23" s="67"/>
      <c r="H23" s="67"/>
      <c r="I23" s="67"/>
      <c r="J23" s="67"/>
      <c r="K23" s="67"/>
      <c r="L23" s="67"/>
    </row>
    <row r="24" spans="2:12" s="183" customFormat="1" hidden="1" x14ac:dyDescent="0.2">
      <c r="B24" s="184"/>
      <c r="C24" s="194" t="s">
        <v>813</v>
      </c>
      <c r="D24" s="195"/>
      <c r="E24" s="67"/>
      <c r="F24" s="67"/>
      <c r="G24" s="67"/>
      <c r="H24" s="67"/>
      <c r="I24" s="67"/>
      <c r="J24" s="67"/>
      <c r="K24" s="67"/>
      <c r="L24" s="67"/>
    </row>
    <row r="25" spans="2:12" s="183" customFormat="1" hidden="1" x14ac:dyDescent="0.2">
      <c r="B25" s="184"/>
      <c r="C25" s="184"/>
      <c r="D25" s="67"/>
      <c r="E25" s="67"/>
      <c r="F25" s="67"/>
      <c r="G25" s="67"/>
      <c r="H25" s="67"/>
      <c r="I25" s="67"/>
      <c r="J25" s="67"/>
      <c r="K25" s="67"/>
      <c r="L25" s="67"/>
    </row>
    <row r="26" spans="2:12" s="183" customFormat="1" hidden="1" x14ac:dyDescent="0.2">
      <c r="B26" s="184"/>
      <c r="C26" s="194" t="s">
        <v>814</v>
      </c>
      <c r="D26" s="195"/>
      <c r="E26" s="67"/>
      <c r="F26" s="67"/>
      <c r="G26" s="67"/>
      <c r="H26" s="67"/>
      <c r="I26" s="67"/>
      <c r="J26" s="67"/>
      <c r="K26" s="67"/>
      <c r="L26" s="67"/>
    </row>
    <row r="27" spans="2:12" s="183" customFormat="1" hidden="1" x14ac:dyDescent="0.2">
      <c r="B27" s="184"/>
      <c r="C27" s="184"/>
      <c r="D27" s="67"/>
      <c r="E27" s="67"/>
      <c r="F27" s="67"/>
      <c r="G27" s="67"/>
      <c r="H27" s="67"/>
      <c r="I27" s="67"/>
      <c r="J27" s="67"/>
      <c r="K27" s="67"/>
      <c r="L27" s="67"/>
    </row>
    <row r="28" spans="2:12" s="183" customFormat="1" hidden="1" x14ac:dyDescent="0.2">
      <c r="B28" s="184"/>
      <c r="C28" s="194" t="s">
        <v>815</v>
      </c>
      <c r="D28" s="195"/>
      <c r="E28" s="67"/>
      <c r="F28" s="67"/>
      <c r="G28" s="67"/>
      <c r="H28" s="67"/>
      <c r="I28" s="67"/>
      <c r="J28" s="67"/>
      <c r="K28" s="67"/>
      <c r="L28" s="67"/>
    </row>
    <row r="29" spans="2:12" s="183" customFormat="1" hidden="1" x14ac:dyDescent="0.2">
      <c r="B29" s="184"/>
      <c r="C29" s="184"/>
      <c r="D29" s="67"/>
      <c r="E29" s="67"/>
      <c r="F29" s="67"/>
      <c r="G29" s="67"/>
      <c r="H29" s="67"/>
      <c r="I29" s="67"/>
      <c r="J29" s="67"/>
      <c r="K29" s="67"/>
      <c r="L29" s="67"/>
    </row>
    <row r="30" spans="2:12" s="183" customFormat="1" hidden="1" x14ac:dyDescent="0.2">
      <c r="B30" s="184"/>
      <c r="C30" s="194" t="s">
        <v>816</v>
      </c>
      <c r="D30" s="195"/>
      <c r="E30" s="67"/>
      <c r="F30" s="67"/>
      <c r="G30" s="67"/>
      <c r="H30" s="67"/>
      <c r="I30" s="67"/>
      <c r="J30" s="67"/>
      <c r="K30" s="67"/>
      <c r="L30" s="67"/>
    </row>
    <row r="31" spans="2:12" s="183" customFormat="1" hidden="1" x14ac:dyDescent="0.2">
      <c r="B31" s="184"/>
      <c r="C31" s="184"/>
      <c r="D31" s="67"/>
      <c r="E31" s="67"/>
      <c r="F31" s="67"/>
      <c r="G31" s="67"/>
      <c r="H31" s="67"/>
      <c r="I31" s="67"/>
      <c r="J31" s="67"/>
      <c r="K31" s="67"/>
      <c r="L31" s="67"/>
    </row>
    <row r="32" spans="2:12" s="183" customFormat="1" hidden="1" x14ac:dyDescent="0.2">
      <c r="B32" s="184"/>
      <c r="C32" s="184"/>
      <c r="D32" s="67"/>
      <c r="E32" s="67"/>
      <c r="F32" s="67"/>
      <c r="G32" s="67"/>
      <c r="H32" s="67"/>
      <c r="I32" s="67"/>
      <c r="J32" s="67"/>
      <c r="K32" s="67"/>
      <c r="L32" s="67"/>
    </row>
    <row r="33" spans="2:12" s="183" customFormat="1" x14ac:dyDescent="0.2">
      <c r="B33" s="191" t="s">
        <v>817</v>
      </c>
      <c r="C33" s="191"/>
      <c r="D33" s="192"/>
      <c r="E33" s="193">
        <f>+E35</f>
        <v>88244.84</v>
      </c>
      <c r="F33" s="193">
        <f>+F35</f>
        <v>88786.69</v>
      </c>
      <c r="G33" s="193">
        <f>+G35</f>
        <v>83600.38</v>
      </c>
      <c r="H33" s="193">
        <f>SUM(H35:H50)</f>
        <v>260631.91</v>
      </c>
      <c r="I33" s="67"/>
      <c r="J33" s="67"/>
      <c r="K33" s="67"/>
      <c r="L33" s="67"/>
    </row>
    <row r="34" spans="2:12" s="183" customFormat="1" hidden="1" x14ac:dyDescent="0.2">
      <c r="B34" s="184"/>
      <c r="C34" s="184"/>
      <c r="D34" s="67"/>
      <c r="E34" s="67"/>
      <c r="F34" s="67"/>
      <c r="G34" s="67"/>
      <c r="H34" s="67"/>
      <c r="I34" s="67"/>
      <c r="J34" s="67"/>
      <c r="K34" s="67"/>
      <c r="L34" s="67"/>
    </row>
    <row r="35" spans="2:12" s="183" customFormat="1" x14ac:dyDescent="0.2">
      <c r="B35" s="184"/>
      <c r="C35" s="184" t="s">
        <v>818</v>
      </c>
      <c r="D35" s="67"/>
      <c r="E35" s="67">
        <v>88244.84</v>
      </c>
      <c r="F35" s="67">
        <v>88786.69</v>
      </c>
      <c r="G35" s="67">
        <v>83600.38</v>
      </c>
      <c r="H35" s="67">
        <f>SUM(E35:G35)</f>
        <v>260631.91</v>
      </c>
      <c r="I35" s="67"/>
      <c r="J35" s="67"/>
      <c r="K35" s="67"/>
      <c r="L35" s="67"/>
    </row>
    <row r="36" spans="2:12" s="183" customFormat="1" hidden="1" x14ac:dyDescent="0.2">
      <c r="B36" s="184"/>
      <c r="C36" s="184"/>
      <c r="D36" s="67"/>
      <c r="E36" s="67"/>
      <c r="F36" s="67"/>
      <c r="G36" s="67"/>
      <c r="H36" s="67"/>
      <c r="I36" s="67"/>
      <c r="J36" s="67"/>
      <c r="K36" s="67"/>
      <c r="L36" s="67"/>
    </row>
    <row r="37" spans="2:12" s="183" customFormat="1" hidden="1" x14ac:dyDescent="0.2">
      <c r="B37" s="184"/>
      <c r="C37" s="194" t="s">
        <v>819</v>
      </c>
      <c r="D37" s="195"/>
      <c r="E37" s="67"/>
      <c r="F37" s="67"/>
      <c r="G37" s="67"/>
      <c r="H37" s="67"/>
      <c r="I37" s="67"/>
      <c r="J37" s="67"/>
      <c r="K37" s="67"/>
      <c r="L37" s="67"/>
    </row>
    <row r="38" spans="2:12" s="183" customFormat="1" hidden="1" x14ac:dyDescent="0.2">
      <c r="B38" s="184"/>
      <c r="C38" s="184"/>
      <c r="D38" s="67"/>
      <c r="E38" s="67"/>
      <c r="F38" s="67"/>
      <c r="G38" s="67"/>
      <c r="H38" s="67"/>
      <c r="I38" s="67"/>
      <c r="J38" s="67"/>
      <c r="K38" s="67"/>
      <c r="L38" s="67"/>
    </row>
    <row r="39" spans="2:12" s="183" customFormat="1" hidden="1" x14ac:dyDescent="0.2">
      <c r="B39" s="184"/>
      <c r="C39" s="194" t="s">
        <v>820</v>
      </c>
      <c r="D39" s="195"/>
      <c r="E39" s="67"/>
      <c r="F39" s="67"/>
      <c r="G39" s="67"/>
      <c r="H39" s="67"/>
      <c r="I39" s="67"/>
      <c r="J39" s="67"/>
      <c r="K39" s="67"/>
      <c r="L39" s="67"/>
    </row>
    <row r="40" spans="2:12" s="183" customFormat="1" hidden="1" x14ac:dyDescent="0.2">
      <c r="B40" s="184"/>
      <c r="C40" s="184"/>
      <c r="D40" s="67"/>
      <c r="E40" s="67"/>
      <c r="F40" s="67"/>
      <c r="G40" s="67"/>
      <c r="H40" s="67"/>
      <c r="I40" s="67"/>
      <c r="J40" s="67"/>
      <c r="K40" s="67"/>
      <c r="L40" s="67"/>
    </row>
    <row r="41" spans="2:12" s="183" customFormat="1" hidden="1" x14ac:dyDescent="0.2">
      <c r="B41" s="184"/>
      <c r="C41" s="194" t="s">
        <v>821</v>
      </c>
      <c r="D41" s="195"/>
      <c r="E41" s="67"/>
      <c r="F41" s="67"/>
      <c r="G41" s="67"/>
      <c r="H41" s="67"/>
      <c r="I41" s="67"/>
      <c r="J41" s="67"/>
      <c r="K41" s="67"/>
      <c r="L41" s="67"/>
    </row>
    <row r="42" spans="2:12" s="183" customFormat="1" hidden="1" x14ac:dyDescent="0.2">
      <c r="B42" s="184"/>
      <c r="C42" s="184"/>
      <c r="D42" s="67"/>
      <c r="E42" s="67"/>
      <c r="F42" s="67"/>
      <c r="G42" s="67"/>
      <c r="H42" s="67"/>
      <c r="I42" s="67"/>
      <c r="J42" s="67"/>
      <c r="K42" s="67"/>
      <c r="L42" s="67"/>
    </row>
    <row r="43" spans="2:12" s="183" customFormat="1" hidden="1" x14ac:dyDescent="0.2">
      <c r="B43" s="184"/>
      <c r="C43" s="194" t="s">
        <v>822</v>
      </c>
      <c r="D43" s="195"/>
      <c r="E43" s="67"/>
      <c r="F43" s="67"/>
      <c r="G43" s="67"/>
      <c r="H43" s="67"/>
      <c r="I43" s="67"/>
      <c r="J43" s="67"/>
      <c r="K43" s="67"/>
      <c r="L43" s="67"/>
    </row>
    <row r="44" spans="2:12" s="183" customFormat="1" hidden="1" x14ac:dyDescent="0.2">
      <c r="B44" s="184"/>
      <c r="C44" s="184"/>
      <c r="D44" s="67"/>
      <c r="E44" s="67"/>
      <c r="F44" s="67"/>
      <c r="G44" s="67"/>
      <c r="H44" s="67"/>
      <c r="I44" s="67"/>
      <c r="J44" s="67"/>
      <c r="K44" s="67"/>
      <c r="L44" s="67"/>
    </row>
    <row r="45" spans="2:12" s="183" customFormat="1" hidden="1" x14ac:dyDescent="0.2">
      <c r="B45" s="184"/>
      <c r="C45" s="194" t="s">
        <v>823</v>
      </c>
      <c r="D45" s="195"/>
      <c r="E45" s="67"/>
      <c r="F45" s="67"/>
      <c r="G45" s="67"/>
      <c r="H45" s="67"/>
      <c r="I45" s="67"/>
      <c r="J45" s="67"/>
      <c r="K45" s="67"/>
      <c r="L45" s="67"/>
    </row>
    <row r="46" spans="2:12" s="183" customFormat="1" hidden="1" x14ac:dyDescent="0.2">
      <c r="B46" s="184"/>
      <c r="C46" s="184"/>
      <c r="D46" s="67"/>
      <c r="E46" s="67"/>
      <c r="F46" s="67"/>
      <c r="G46" s="67"/>
      <c r="H46" s="67"/>
      <c r="I46" s="67"/>
      <c r="J46" s="67"/>
      <c r="K46" s="67"/>
      <c r="L46" s="67"/>
    </row>
    <row r="47" spans="2:12" s="183" customFormat="1" hidden="1" x14ac:dyDescent="0.2">
      <c r="B47" s="184"/>
      <c r="C47" s="194" t="s">
        <v>824</v>
      </c>
      <c r="D47" s="195"/>
      <c r="E47" s="67"/>
      <c r="F47" s="67"/>
      <c r="G47" s="67"/>
      <c r="H47" s="67"/>
      <c r="I47" s="67"/>
      <c r="J47" s="67"/>
      <c r="K47" s="67"/>
      <c r="L47" s="67"/>
    </row>
    <row r="48" spans="2:12" s="183" customFormat="1" hidden="1" x14ac:dyDescent="0.2">
      <c r="B48" s="184"/>
      <c r="C48" s="194" t="s">
        <v>825</v>
      </c>
      <c r="D48" s="195"/>
      <c r="E48" s="67"/>
      <c r="F48" s="67"/>
      <c r="G48" s="67"/>
      <c r="H48" s="67"/>
      <c r="I48" s="67"/>
      <c r="J48" s="67"/>
      <c r="K48" s="67"/>
      <c r="L48" s="67"/>
    </row>
    <row r="49" spans="2:12" s="183" customFormat="1" hidden="1" x14ac:dyDescent="0.2">
      <c r="B49" s="184"/>
      <c r="C49" s="184"/>
      <c r="D49" s="67"/>
      <c r="E49" s="67"/>
      <c r="F49" s="67"/>
      <c r="G49" s="67"/>
      <c r="H49" s="67"/>
      <c r="I49" s="67"/>
      <c r="J49" s="67"/>
      <c r="K49" s="67"/>
      <c r="L49" s="67"/>
    </row>
    <row r="50" spans="2:12" s="183" customFormat="1" hidden="1" x14ac:dyDescent="0.2">
      <c r="B50" s="184"/>
      <c r="C50" s="194" t="s">
        <v>826</v>
      </c>
      <c r="D50" s="195"/>
      <c r="E50" s="67"/>
      <c r="F50" s="67"/>
      <c r="G50" s="67"/>
      <c r="H50" s="67"/>
      <c r="I50" s="67"/>
      <c r="J50" s="67"/>
      <c r="K50" s="67"/>
      <c r="L50" s="67"/>
    </row>
    <row r="51" spans="2:12" s="183" customFormat="1" hidden="1" x14ac:dyDescent="0.2">
      <c r="B51" s="184"/>
      <c r="C51" s="184"/>
      <c r="D51" s="67"/>
      <c r="E51" s="67"/>
      <c r="F51" s="67"/>
      <c r="G51" s="67"/>
      <c r="H51" s="67"/>
      <c r="I51" s="67"/>
      <c r="J51" s="67"/>
      <c r="K51" s="67"/>
      <c r="L51" s="67"/>
    </row>
    <row r="52" spans="2:12" s="183" customFormat="1" hidden="1" x14ac:dyDescent="0.2">
      <c r="B52" s="196" t="s">
        <v>827</v>
      </c>
      <c r="C52" s="196"/>
      <c r="D52" s="197"/>
      <c r="E52" s="67">
        <v>0</v>
      </c>
      <c r="F52" s="67">
        <v>0</v>
      </c>
      <c r="G52" s="67">
        <v>0</v>
      </c>
      <c r="H52" s="67">
        <f>SUM(H54:H56)</f>
        <v>0</v>
      </c>
      <c r="I52" s="67"/>
      <c r="J52" s="67"/>
      <c r="K52" s="67"/>
      <c r="L52" s="67"/>
    </row>
    <row r="53" spans="2:12" s="183" customFormat="1" hidden="1" x14ac:dyDescent="0.2">
      <c r="B53" s="184"/>
      <c r="C53" s="184"/>
      <c r="D53" s="67"/>
      <c r="E53" s="67"/>
      <c r="F53" s="67"/>
      <c r="G53" s="67"/>
      <c r="H53" s="67"/>
      <c r="I53" s="67"/>
      <c r="J53" s="67"/>
      <c r="K53" s="67"/>
      <c r="L53" s="67"/>
    </row>
    <row r="54" spans="2:12" s="183" customFormat="1" hidden="1" x14ac:dyDescent="0.2">
      <c r="B54" s="184"/>
      <c r="C54" s="184"/>
      <c r="D54" s="195" t="s">
        <v>828</v>
      </c>
      <c r="E54" s="67"/>
      <c r="F54" s="67"/>
      <c r="G54" s="67"/>
      <c r="H54" s="67"/>
      <c r="I54" s="67"/>
      <c r="J54" s="67"/>
      <c r="K54" s="67"/>
      <c r="L54" s="67"/>
    </row>
    <row r="55" spans="2:12" s="183" customFormat="1" hidden="1" x14ac:dyDescent="0.2">
      <c r="B55" s="184"/>
      <c r="C55" s="184"/>
      <c r="D55" s="67"/>
      <c r="E55" s="67"/>
      <c r="F55" s="67"/>
      <c r="G55" s="67"/>
      <c r="H55" s="67"/>
      <c r="I55" s="67"/>
      <c r="J55" s="67"/>
      <c r="K55" s="67"/>
      <c r="L55" s="67"/>
    </row>
    <row r="56" spans="2:12" s="183" customFormat="1" hidden="1" x14ac:dyDescent="0.2">
      <c r="B56" s="184"/>
      <c r="C56" s="184"/>
      <c r="D56" s="195" t="s">
        <v>829</v>
      </c>
      <c r="E56" s="67"/>
      <c r="F56" s="67"/>
      <c r="G56" s="67"/>
      <c r="H56" s="67"/>
      <c r="I56" s="67"/>
      <c r="J56" s="67"/>
      <c r="K56" s="67"/>
      <c r="L56" s="67"/>
    </row>
    <row r="57" spans="2:12" s="183" customFormat="1" hidden="1" x14ac:dyDescent="0.2">
      <c r="B57" s="184"/>
      <c r="C57" s="184"/>
      <c r="D57" s="67"/>
      <c r="E57" s="67"/>
      <c r="F57" s="67"/>
      <c r="G57" s="67"/>
      <c r="H57" s="67"/>
      <c r="I57" s="67"/>
      <c r="J57" s="67"/>
      <c r="K57" s="67"/>
      <c r="L57" s="67"/>
    </row>
    <row r="58" spans="2:12" s="192" customFormat="1" ht="12" x14ac:dyDescent="0.2">
      <c r="B58" s="48" t="s">
        <v>830</v>
      </c>
      <c r="E58" s="192">
        <v>0</v>
      </c>
      <c r="F58" s="192">
        <v>0</v>
      </c>
      <c r="G58" s="192">
        <v>0</v>
      </c>
      <c r="H58" s="192">
        <f>SUM(H60:H63)</f>
        <v>0</v>
      </c>
      <c r="K58" s="198"/>
    </row>
    <row r="59" spans="2:12" s="192" customFormat="1" ht="12" hidden="1" x14ac:dyDescent="0.2">
      <c r="B59" s="191"/>
      <c r="C59" s="48"/>
      <c r="K59" s="198"/>
    </row>
    <row r="60" spans="2:12" s="43" customFormat="1" ht="11.25" x14ac:dyDescent="0.2">
      <c r="B60" s="32"/>
      <c r="C60" s="32"/>
      <c r="D60" s="43" t="s">
        <v>831</v>
      </c>
      <c r="E60" s="67">
        <v>0</v>
      </c>
      <c r="F60" s="67">
        <v>0</v>
      </c>
      <c r="G60" s="67">
        <v>0</v>
      </c>
      <c r="H60" s="67">
        <f>SUM(E60:G60)</f>
        <v>0</v>
      </c>
      <c r="I60" s="67">
        <v>20000000</v>
      </c>
      <c r="J60" s="67">
        <f>I60-H60</f>
        <v>20000000</v>
      </c>
      <c r="K60" s="199">
        <f>J60/I60</f>
        <v>1</v>
      </c>
    </row>
    <row r="61" spans="2:12" s="67" customFormat="1" ht="11.25" hidden="1" x14ac:dyDescent="0.2">
      <c r="B61" s="32"/>
      <c r="C61" s="32"/>
      <c r="K61" s="199"/>
    </row>
    <row r="62" spans="2:12" s="43" customFormat="1" ht="11.25" hidden="1" x14ac:dyDescent="0.2">
      <c r="B62" s="32"/>
      <c r="C62" s="32"/>
      <c r="H62" s="67"/>
      <c r="I62" s="67"/>
      <c r="J62" s="67"/>
      <c r="K62" s="67"/>
    </row>
    <row r="63" spans="2:12" s="43" customFormat="1" ht="11.25" hidden="1" x14ac:dyDescent="0.2">
      <c r="B63" s="32"/>
      <c r="C63" s="32"/>
      <c r="D63" s="43" t="s">
        <v>832</v>
      </c>
      <c r="H63" s="67"/>
      <c r="I63" s="67"/>
      <c r="J63" s="67"/>
      <c r="K63" s="67"/>
    </row>
    <row r="64" spans="2:12" s="43" customFormat="1" ht="11.25" hidden="1" x14ac:dyDescent="0.2">
      <c r="B64" s="32"/>
      <c r="C64" s="32"/>
      <c r="H64" s="67"/>
      <c r="I64" s="67"/>
      <c r="J64" s="67"/>
      <c r="K64" s="67"/>
    </row>
    <row r="65" spans="2:11" s="43" customFormat="1" ht="12" hidden="1" x14ac:dyDescent="0.2">
      <c r="B65" s="73" t="s">
        <v>833</v>
      </c>
      <c r="C65" s="73"/>
      <c r="D65" s="146"/>
      <c r="E65" s="43">
        <f t="shared" ref="E65:K65" si="0">SUM(E67:E68)</f>
        <v>0</v>
      </c>
      <c r="F65" s="43">
        <f t="shared" si="0"/>
        <v>0</v>
      </c>
      <c r="G65" s="43">
        <f t="shared" si="0"/>
        <v>0</v>
      </c>
      <c r="H65" s="43">
        <f t="shared" si="0"/>
        <v>0</v>
      </c>
      <c r="I65" s="43">
        <f t="shared" si="0"/>
        <v>0</v>
      </c>
      <c r="J65" s="43">
        <f t="shared" si="0"/>
        <v>0</v>
      </c>
      <c r="K65" s="43">
        <f t="shared" si="0"/>
        <v>0</v>
      </c>
    </row>
    <row r="66" spans="2:11" s="43" customFormat="1" ht="11.25" hidden="1" x14ac:dyDescent="0.2">
      <c r="B66" s="32"/>
      <c r="C66" s="32"/>
      <c r="H66" s="67"/>
      <c r="I66" s="67"/>
      <c r="J66" s="67"/>
      <c r="K66" s="67"/>
    </row>
    <row r="67" spans="2:11" s="43" customFormat="1" ht="11.25" hidden="1" x14ac:dyDescent="0.2">
      <c r="B67" s="32"/>
      <c r="C67" s="56" t="s">
        <v>834</v>
      </c>
      <c r="D67" s="51"/>
      <c r="H67" s="67"/>
      <c r="I67" s="67"/>
      <c r="J67" s="67"/>
      <c r="K67" s="67"/>
    </row>
    <row r="68" spans="2:11" s="43" customFormat="1" ht="11.25" hidden="1" x14ac:dyDescent="0.2">
      <c r="B68" s="32"/>
      <c r="C68" s="32"/>
      <c r="H68" s="67"/>
      <c r="I68" s="67"/>
      <c r="J68" s="67"/>
      <c r="K68" s="67"/>
    </row>
    <row r="69" spans="2:11" s="43" customFormat="1" ht="12" hidden="1" x14ac:dyDescent="0.2">
      <c r="B69" s="73" t="s">
        <v>835</v>
      </c>
      <c r="C69" s="73"/>
      <c r="D69" s="146"/>
      <c r="E69" s="43">
        <f>SUM(E71:E74)</f>
        <v>0</v>
      </c>
      <c r="F69" s="43">
        <f>SUM(F71:F74)</f>
        <v>0</v>
      </c>
      <c r="G69" s="43">
        <f>SUM(G71:G74)</f>
        <v>0</v>
      </c>
      <c r="H69" s="43">
        <f>SUM(H71:H74)</f>
        <v>0</v>
      </c>
      <c r="I69" s="67"/>
      <c r="J69" s="67"/>
      <c r="K69" s="67"/>
    </row>
    <row r="70" spans="2:11" s="43" customFormat="1" ht="11.25" hidden="1" x14ac:dyDescent="0.2">
      <c r="B70" s="32"/>
      <c r="C70" s="32"/>
      <c r="H70" s="67"/>
      <c r="I70" s="67"/>
      <c r="J70" s="67"/>
      <c r="K70" s="67"/>
    </row>
    <row r="71" spans="2:11" s="43" customFormat="1" ht="11.25" hidden="1" x14ac:dyDescent="0.2">
      <c r="B71" s="32"/>
      <c r="C71" s="56" t="s">
        <v>836</v>
      </c>
      <c r="D71" s="51"/>
      <c r="H71" s="67"/>
      <c r="I71" s="67"/>
      <c r="J71" s="67"/>
      <c r="K71" s="67"/>
    </row>
    <row r="72" spans="2:11" s="43" customFormat="1" ht="11.25" hidden="1" x14ac:dyDescent="0.2">
      <c r="B72" s="32"/>
      <c r="C72" s="32"/>
      <c r="H72" s="67"/>
      <c r="I72" s="67"/>
      <c r="J72" s="67"/>
      <c r="K72" s="67"/>
    </row>
    <row r="73" spans="2:11" s="43" customFormat="1" ht="11.25" hidden="1" x14ac:dyDescent="0.2">
      <c r="B73" s="32"/>
      <c r="C73" s="56" t="s">
        <v>837</v>
      </c>
      <c r="D73" s="51"/>
      <c r="H73" s="67"/>
      <c r="I73" s="67"/>
      <c r="J73" s="67"/>
      <c r="K73" s="67"/>
    </row>
    <row r="74" spans="2:11" s="43" customFormat="1" ht="11.25" hidden="1" x14ac:dyDescent="0.2">
      <c r="B74" s="32"/>
      <c r="C74" s="56" t="s">
        <v>838</v>
      </c>
      <c r="D74" s="51"/>
      <c r="H74" s="67"/>
      <c r="I74" s="67"/>
      <c r="J74" s="67"/>
      <c r="K74" s="67"/>
    </row>
    <row r="75" spans="2:11" s="43" customFormat="1" ht="11.25" hidden="1" x14ac:dyDescent="0.2">
      <c r="B75" s="32"/>
      <c r="C75" s="32"/>
      <c r="H75" s="67"/>
      <c r="I75" s="67"/>
      <c r="J75" s="67"/>
      <c r="K75" s="67"/>
    </row>
    <row r="76" spans="2:11" s="68" customFormat="1" ht="12" hidden="1" x14ac:dyDescent="0.2">
      <c r="B76" s="48"/>
      <c r="C76" s="48" t="s">
        <v>839</v>
      </c>
      <c r="E76" s="68">
        <f>SUM(E78)</f>
        <v>0</v>
      </c>
      <c r="F76" s="68">
        <f>SUM(F78)</f>
        <v>0</v>
      </c>
      <c r="G76" s="68">
        <f>SUM(G78)</f>
        <v>0</v>
      </c>
      <c r="H76" s="68">
        <f>SUM(H78)</f>
        <v>0</v>
      </c>
      <c r="I76" s="192"/>
      <c r="J76" s="192"/>
      <c r="K76" s="192"/>
    </row>
    <row r="77" spans="2:11" s="43" customFormat="1" ht="11.25" hidden="1" x14ac:dyDescent="0.2">
      <c r="B77" s="32"/>
      <c r="C77" s="32"/>
      <c r="H77" s="67"/>
      <c r="I77" s="67"/>
      <c r="J77" s="67"/>
      <c r="K77" s="67"/>
    </row>
    <row r="78" spans="2:11" s="43" customFormat="1" ht="11.25" hidden="1" x14ac:dyDescent="0.2">
      <c r="B78" s="32"/>
      <c r="C78" s="32"/>
      <c r="D78" s="43" t="s">
        <v>840</v>
      </c>
      <c r="H78" s="67">
        <f>SUM(E78:G78)</f>
        <v>0</v>
      </c>
      <c r="I78" s="67"/>
      <c r="J78" s="67"/>
      <c r="K78" s="67"/>
    </row>
    <row r="79" spans="2:11" s="43" customFormat="1" ht="11.25" x14ac:dyDescent="0.2">
      <c r="B79" s="32"/>
      <c r="C79" s="32"/>
      <c r="H79" s="67"/>
      <c r="I79" s="67"/>
      <c r="J79" s="67"/>
      <c r="K79" s="67"/>
    </row>
    <row r="80" spans="2:11" s="43" customFormat="1" ht="11.25" x14ac:dyDescent="0.2">
      <c r="B80" s="32"/>
      <c r="C80" s="32"/>
      <c r="H80" s="67"/>
      <c r="I80" s="67"/>
      <c r="J80" s="67"/>
      <c r="K80" s="67"/>
    </row>
    <row r="81" spans="2:11" s="43" customFormat="1" ht="11.25" x14ac:dyDescent="0.2">
      <c r="B81" s="32"/>
      <c r="C81" s="32"/>
      <c r="H81" s="67"/>
      <c r="I81" s="67"/>
      <c r="J81" s="67"/>
      <c r="K81" s="67"/>
    </row>
    <row r="82" spans="2:11" s="43" customFormat="1" ht="11.25" x14ac:dyDescent="0.2">
      <c r="B82" s="32"/>
      <c r="C82" s="32"/>
      <c r="G82" s="45"/>
      <c r="H82" s="67"/>
      <c r="I82" s="67"/>
      <c r="J82" s="67"/>
      <c r="K82" s="67"/>
    </row>
    <row r="83" spans="2:11" s="43" customFormat="1" ht="11.25" x14ac:dyDescent="0.2">
      <c r="B83" s="32"/>
      <c r="C83" s="32"/>
      <c r="H83" s="67"/>
      <c r="I83" s="67"/>
      <c r="J83" s="67"/>
      <c r="K83" s="67"/>
    </row>
    <row r="84" spans="2:11" s="43" customFormat="1" ht="11.25" x14ac:dyDescent="0.2">
      <c r="B84" s="32"/>
      <c r="C84" s="32"/>
      <c r="H84" s="67"/>
      <c r="I84" s="67"/>
      <c r="J84" s="67"/>
      <c r="K84" s="67"/>
    </row>
    <row r="85" spans="2:11" s="43" customFormat="1" ht="11.25" x14ac:dyDescent="0.2">
      <c r="B85" s="32"/>
      <c r="C85" s="32"/>
      <c r="H85" s="67"/>
      <c r="I85" s="67"/>
      <c r="J85" s="67"/>
      <c r="K85" s="67"/>
    </row>
    <row r="86" spans="2:11" s="43" customFormat="1" ht="11.25" x14ac:dyDescent="0.2">
      <c r="B86" s="32"/>
      <c r="C86" s="32"/>
      <c r="H86" s="67"/>
      <c r="I86" s="67"/>
      <c r="J86" s="67"/>
      <c r="K86" s="67"/>
    </row>
    <row r="87" spans="2:11" s="43" customFormat="1" ht="11.25" x14ac:dyDescent="0.2">
      <c r="B87" s="32"/>
      <c r="C87" s="32"/>
      <c r="H87" s="67"/>
      <c r="I87" s="67"/>
      <c r="J87" s="67"/>
      <c r="K87" s="67"/>
    </row>
    <row r="88" spans="2:11" s="43" customFormat="1" ht="11.25" x14ac:dyDescent="0.2">
      <c r="B88" s="32"/>
      <c r="C88" s="32"/>
      <c r="H88" s="67"/>
      <c r="I88" s="67"/>
      <c r="J88" s="67"/>
      <c r="K88" s="67"/>
    </row>
    <row r="89" spans="2:11" s="43" customFormat="1" ht="11.25" x14ac:dyDescent="0.2">
      <c r="B89" s="32"/>
      <c r="C89" s="32"/>
      <c r="H89" s="67"/>
      <c r="I89" s="67"/>
      <c r="J89" s="67"/>
      <c r="K89" s="67"/>
    </row>
    <row r="90" spans="2:11" s="43" customFormat="1" ht="11.25" x14ac:dyDescent="0.2">
      <c r="B90" s="32"/>
      <c r="C90" s="32"/>
      <c r="H90" s="67"/>
      <c r="I90" s="67"/>
      <c r="J90" s="67"/>
      <c r="K90" s="67"/>
    </row>
    <row r="91" spans="2:11" s="43" customFormat="1" ht="11.25" x14ac:dyDescent="0.2">
      <c r="B91" s="32"/>
      <c r="C91" s="32"/>
      <c r="H91" s="67"/>
      <c r="I91" s="67"/>
      <c r="J91" s="67"/>
      <c r="K91" s="67"/>
    </row>
    <row r="92" spans="2:11" s="43" customFormat="1" ht="11.25" x14ac:dyDescent="0.2">
      <c r="B92" s="32"/>
      <c r="C92" s="32"/>
      <c r="H92" s="67"/>
      <c r="I92" s="67"/>
      <c r="J92" s="67"/>
      <c r="K92" s="67"/>
    </row>
    <row r="93" spans="2:11" s="43" customFormat="1" ht="11.25" x14ac:dyDescent="0.2">
      <c r="B93" s="32"/>
      <c r="C93" s="32"/>
      <c r="H93" s="67"/>
      <c r="I93" s="67"/>
      <c r="J93" s="67"/>
      <c r="K93" s="67"/>
    </row>
    <row r="94" spans="2:11" s="43" customFormat="1" ht="11.25" x14ac:dyDescent="0.2">
      <c r="B94" s="32"/>
      <c r="C94" s="32"/>
      <c r="H94" s="67"/>
      <c r="I94" s="67"/>
      <c r="J94" s="67"/>
      <c r="K94" s="67"/>
    </row>
    <row r="95" spans="2:11" s="43" customFormat="1" ht="11.25" x14ac:dyDescent="0.2">
      <c r="B95" s="32"/>
      <c r="C95" s="32"/>
      <c r="H95" s="67"/>
      <c r="I95" s="67"/>
      <c r="J95" s="67"/>
      <c r="K95" s="67"/>
    </row>
    <row r="96" spans="2:11" s="43" customFormat="1" ht="11.25" x14ac:dyDescent="0.2">
      <c r="B96" s="32"/>
      <c r="C96" s="32"/>
      <c r="H96" s="67"/>
      <c r="I96" s="67"/>
      <c r="J96" s="67"/>
      <c r="K96" s="67"/>
    </row>
    <row r="97" spans="2:11" s="43" customFormat="1" ht="11.25" x14ac:dyDescent="0.2">
      <c r="B97" s="32"/>
      <c r="C97" s="32"/>
      <c r="H97" s="67"/>
      <c r="I97" s="67"/>
      <c r="J97" s="67"/>
      <c r="K97" s="67"/>
    </row>
    <row r="98" spans="2:11" s="43" customFormat="1" ht="11.25" x14ac:dyDescent="0.2">
      <c r="B98" s="32"/>
      <c r="C98" s="32"/>
      <c r="H98" s="67"/>
      <c r="I98" s="67"/>
      <c r="J98" s="67"/>
      <c r="K98" s="67"/>
    </row>
    <row r="99" spans="2:11" s="43" customFormat="1" ht="11.25" x14ac:dyDescent="0.2">
      <c r="B99" s="32"/>
      <c r="C99" s="32"/>
      <c r="H99" s="67"/>
      <c r="I99" s="67"/>
      <c r="J99" s="67"/>
      <c r="K99" s="67"/>
    </row>
    <row r="100" spans="2:11" s="43" customFormat="1" ht="11.25" x14ac:dyDescent="0.2">
      <c r="B100" s="32"/>
      <c r="C100" s="32"/>
      <c r="H100" s="67"/>
      <c r="I100" s="67"/>
      <c r="J100" s="67"/>
      <c r="K100" s="67"/>
    </row>
    <row r="101" spans="2:11" s="43" customFormat="1" ht="11.25" x14ac:dyDescent="0.2">
      <c r="B101" s="32"/>
      <c r="C101" s="32"/>
      <c r="H101" s="67"/>
      <c r="I101" s="67"/>
      <c r="J101" s="67"/>
      <c r="K101" s="67"/>
    </row>
    <row r="102" spans="2:11" s="43" customFormat="1" ht="11.25" x14ac:dyDescent="0.2">
      <c r="B102" s="32"/>
      <c r="C102" s="32"/>
      <c r="H102" s="67"/>
      <c r="I102" s="67"/>
      <c r="J102" s="67"/>
      <c r="K102" s="67"/>
    </row>
    <row r="103" spans="2:11" s="43" customFormat="1" ht="11.25" x14ac:dyDescent="0.2">
      <c r="B103" s="32"/>
      <c r="C103" s="32"/>
      <c r="H103" s="67"/>
      <c r="I103" s="67"/>
      <c r="J103" s="67"/>
      <c r="K103" s="67"/>
    </row>
    <row r="104" spans="2:11" s="43" customFormat="1" ht="11.25" x14ac:dyDescent="0.2">
      <c r="B104" s="32"/>
      <c r="C104" s="32"/>
      <c r="H104" s="67"/>
      <c r="I104" s="67"/>
      <c r="J104" s="67"/>
      <c r="K104" s="67"/>
    </row>
    <row r="105" spans="2:11" s="43" customFormat="1" ht="11.25" x14ac:dyDescent="0.2">
      <c r="B105" s="32"/>
      <c r="C105" s="32"/>
      <c r="H105" s="67"/>
      <c r="I105" s="67"/>
      <c r="J105" s="67"/>
      <c r="K105" s="67"/>
    </row>
    <row r="106" spans="2:11" s="43" customFormat="1" ht="11.25" x14ac:dyDescent="0.2">
      <c r="B106" s="32"/>
      <c r="C106" s="32"/>
      <c r="H106" s="67"/>
      <c r="I106" s="67"/>
      <c r="J106" s="67"/>
      <c r="K106" s="67"/>
    </row>
    <row r="107" spans="2:11" s="43" customFormat="1" ht="11.25" x14ac:dyDescent="0.2">
      <c r="B107" s="32"/>
      <c r="C107" s="32"/>
      <c r="H107" s="67"/>
      <c r="I107" s="67"/>
      <c r="J107" s="67"/>
      <c r="K107" s="67"/>
    </row>
    <row r="108" spans="2:11" s="43" customFormat="1" ht="11.25" x14ac:dyDescent="0.2">
      <c r="B108" s="32"/>
      <c r="C108" s="32"/>
      <c r="H108" s="67"/>
      <c r="I108" s="67"/>
      <c r="J108" s="67"/>
      <c r="K108" s="67"/>
    </row>
    <row r="109" spans="2:11" s="43" customFormat="1" ht="11.25" x14ac:dyDescent="0.2">
      <c r="B109" s="32"/>
      <c r="C109" s="32"/>
      <c r="H109" s="67"/>
      <c r="I109" s="67"/>
      <c r="J109" s="67"/>
      <c r="K109" s="67"/>
    </row>
    <row r="110" spans="2:11" s="43" customFormat="1" ht="11.25" x14ac:dyDescent="0.2">
      <c r="B110" s="32"/>
      <c r="C110" s="32"/>
      <c r="H110" s="67"/>
      <c r="I110" s="67"/>
      <c r="J110" s="67"/>
      <c r="K110" s="67"/>
    </row>
    <row r="111" spans="2:11" s="43" customFormat="1" ht="11.25" x14ac:dyDescent="0.2">
      <c r="B111" s="32"/>
      <c r="C111" s="32"/>
      <c r="H111" s="67"/>
      <c r="I111" s="67"/>
      <c r="J111" s="67"/>
      <c r="K111" s="67"/>
    </row>
    <row r="112" spans="2:11" s="43" customFormat="1" ht="11.25" x14ac:dyDescent="0.2">
      <c r="B112" s="32"/>
      <c r="C112" s="32"/>
      <c r="H112" s="67"/>
      <c r="I112" s="67"/>
      <c r="J112" s="67"/>
      <c r="K112" s="67"/>
    </row>
    <row r="113" spans="2:11" s="43" customFormat="1" ht="11.25" x14ac:dyDescent="0.2">
      <c r="B113" s="32"/>
      <c r="C113" s="32"/>
      <c r="H113" s="67"/>
      <c r="I113" s="67"/>
      <c r="J113" s="67"/>
      <c r="K113" s="67"/>
    </row>
    <row r="114" spans="2:11" s="43" customFormat="1" ht="11.25" x14ac:dyDescent="0.2">
      <c r="B114" s="32"/>
      <c r="C114" s="32"/>
      <c r="H114" s="67"/>
      <c r="I114" s="67"/>
      <c r="J114" s="67"/>
      <c r="K114" s="67"/>
    </row>
    <row r="115" spans="2:11" s="43" customFormat="1" ht="11.25" x14ac:dyDescent="0.2">
      <c r="B115" s="32"/>
      <c r="C115" s="32"/>
      <c r="H115" s="67"/>
      <c r="I115" s="67"/>
      <c r="J115" s="67"/>
      <c r="K115" s="67"/>
    </row>
    <row r="116" spans="2:11" s="43" customFormat="1" ht="11.25" x14ac:dyDescent="0.2">
      <c r="B116" s="32"/>
      <c r="C116" s="32"/>
      <c r="H116" s="67"/>
      <c r="I116" s="67"/>
      <c r="J116" s="67"/>
      <c r="K116" s="67"/>
    </row>
    <row r="117" spans="2:11" s="43" customFormat="1" ht="11.25" x14ac:dyDescent="0.2">
      <c r="B117" s="32"/>
      <c r="C117" s="32"/>
      <c r="H117" s="67"/>
      <c r="I117" s="67"/>
      <c r="J117" s="67"/>
      <c r="K117" s="67"/>
    </row>
    <row r="118" spans="2:11" s="43" customFormat="1" ht="11.25" x14ac:dyDescent="0.2">
      <c r="B118" s="32"/>
      <c r="C118" s="32"/>
      <c r="H118" s="67"/>
      <c r="I118" s="67"/>
      <c r="J118" s="67"/>
      <c r="K118" s="67"/>
    </row>
    <row r="119" spans="2:11" s="43" customFormat="1" ht="11.25" x14ac:dyDescent="0.2">
      <c r="B119" s="32"/>
      <c r="C119" s="32"/>
      <c r="H119" s="67"/>
      <c r="I119" s="67"/>
      <c r="J119" s="67"/>
      <c r="K119" s="67"/>
    </row>
    <row r="120" spans="2:11" s="43" customFormat="1" ht="11.25" x14ac:dyDescent="0.2">
      <c r="B120" s="32"/>
      <c r="C120" s="32"/>
      <c r="H120" s="67"/>
      <c r="I120" s="67"/>
      <c r="J120" s="67"/>
      <c r="K120" s="67"/>
    </row>
    <row r="121" spans="2:11" s="43" customFormat="1" ht="11.25" x14ac:dyDescent="0.2">
      <c r="B121" s="32"/>
      <c r="C121" s="32"/>
      <c r="H121" s="67"/>
      <c r="I121" s="67"/>
      <c r="J121" s="67"/>
      <c r="K121" s="67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90" orientation="portrait" horizontalDpi="300" verticalDpi="300" r:id="rId1"/>
  <headerFooter alignWithMargins="0">
    <oddHeader>&amp;C&amp;16XV AYUNTAMIENTO DE COMONDU
TESORERIA GENERAL MUNICIPAL
PRESUPUESTO DE EGRESOS ESTIMADO 4TO TRIMESTRE 2018</oddHeader>
  </headerFooter>
  <ignoredErrors>
    <ignoredError sqref="E15:H32 E11:H11 H14 E14:G14 E34:H60 H33 E33:G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2018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2018-02-12T01:33:55Z</cp:lastPrinted>
  <dcterms:created xsi:type="dcterms:W3CDTF">2018-02-01T21:24:09Z</dcterms:created>
  <dcterms:modified xsi:type="dcterms:W3CDTF">2018-02-12T02:19:12Z</dcterms:modified>
</cp:coreProperties>
</file>